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TCteach\chemistry\C1151\C1151_Hybrid\Grades\"/>
    </mc:Choice>
  </mc:AlternateContent>
  <xr:revisionPtr revIDLastSave="0" documentId="13_ncr:1_{3F7D347A-E4B8-4380-9584-47EFBABDE4C4}" xr6:coauthVersionLast="47" xr6:coauthVersionMax="47" xr10:uidLastSave="{00000000-0000-0000-0000-000000000000}"/>
  <bookViews>
    <workbookView xWindow="-98" yWindow="817" windowWidth="20715" windowHeight="12960" xr2:uid="{D7D4B865-1379-4E0A-9DC9-A483CA34EC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6" i="1" l="1"/>
  <c r="Y31" i="1"/>
  <c r="Y22" i="1"/>
  <c r="Y24" i="1"/>
  <c r="Y17" i="1"/>
  <c r="Y9" i="1"/>
  <c r="Y25" i="1"/>
  <c r="Y15" i="1"/>
  <c r="Y40" i="1"/>
  <c r="Y23" i="1"/>
  <c r="Y32" i="1"/>
  <c r="Y27" i="1"/>
  <c r="Y30" i="1"/>
  <c r="Y37" i="1"/>
  <c r="Y41" i="1"/>
  <c r="Y21" i="1"/>
  <c r="Y26" i="1"/>
  <c r="Y29" i="1"/>
  <c r="Y8" i="1"/>
  <c r="Y14" i="1"/>
  <c r="Y12" i="1"/>
  <c r="Y16" i="1"/>
  <c r="Y39" i="1"/>
  <c r="Y13" i="1"/>
  <c r="Y34" i="1"/>
  <c r="AP47" i="1"/>
  <c r="AQ47" i="1" s="1"/>
  <c r="AC33" i="1"/>
  <c r="AP33" i="1" s="1"/>
  <c r="AC34" i="1"/>
  <c r="AP34" i="1" s="1"/>
  <c r="AC9" i="1"/>
  <c r="AP9" i="1" s="1"/>
  <c r="AC27" i="1"/>
  <c r="AP27" i="1" s="1"/>
  <c r="AC30" i="1"/>
  <c r="AP30" i="1" s="1"/>
  <c r="AC41" i="1"/>
  <c r="AP41" i="1" s="1"/>
  <c r="AC21" i="1"/>
  <c r="AP21" i="1" s="1"/>
  <c r="AC29" i="1"/>
  <c r="AP29" i="1" s="1"/>
  <c r="AC8" i="1"/>
  <c r="AP8" i="1" s="1"/>
  <c r="AC39" i="1"/>
  <c r="AP39" i="1" s="1"/>
  <c r="AC31" i="1"/>
  <c r="AP31" i="1" s="1"/>
  <c r="AC38" i="1"/>
  <c r="AP38" i="1" s="1"/>
  <c r="AC36" i="1"/>
  <c r="AP36" i="1" s="1"/>
  <c r="AC11" i="1"/>
  <c r="AP11" i="1" s="1"/>
  <c r="AC19" i="1"/>
  <c r="AP19" i="1" s="1"/>
  <c r="AC18" i="1"/>
  <c r="AP18" i="1" s="1"/>
  <c r="AC22" i="1"/>
  <c r="AP22" i="1" s="1"/>
  <c r="AC24" i="1"/>
  <c r="AP24" i="1" s="1"/>
  <c r="AC25" i="1"/>
  <c r="AP25" i="1" s="1"/>
  <c r="AC15" i="1"/>
  <c r="AP15" i="1" s="1"/>
  <c r="AC40" i="1"/>
  <c r="AP40" i="1" s="1"/>
  <c r="AC23" i="1"/>
  <c r="AP23" i="1" s="1"/>
  <c r="AC14" i="1"/>
  <c r="AP14" i="1" s="1"/>
  <c r="AC13" i="1"/>
  <c r="AP13" i="1" s="1"/>
  <c r="AC10" i="1"/>
  <c r="AP10" i="1" s="1"/>
  <c r="AC35" i="1"/>
  <c r="AP35" i="1" s="1"/>
  <c r="AC28" i="1"/>
  <c r="AP28" i="1" s="1"/>
  <c r="AC20" i="1"/>
  <c r="AP20" i="1" s="1"/>
  <c r="AC17" i="1"/>
  <c r="AP17" i="1" s="1"/>
  <c r="AC32" i="1"/>
  <c r="AP32" i="1" s="1"/>
  <c r="AC37" i="1"/>
  <c r="AP37" i="1" s="1"/>
  <c r="AC26" i="1"/>
  <c r="AP26" i="1" s="1"/>
  <c r="AC12" i="1"/>
  <c r="AP12" i="1" s="1"/>
  <c r="AC16" i="1"/>
  <c r="AP16" i="1" s="1"/>
  <c r="BO13" i="1"/>
  <c r="BP13" i="1" s="1"/>
  <c r="BS13" i="1"/>
  <c r="BT13" i="1" s="1"/>
  <c r="BO10" i="1"/>
  <c r="BP10" i="1" s="1"/>
  <c r="BS10" i="1"/>
  <c r="BT10" i="1" s="1"/>
  <c r="BO35" i="1"/>
  <c r="BP35" i="1" s="1"/>
  <c r="BS35" i="1"/>
  <c r="BT35" i="1" s="1"/>
  <c r="BO28" i="1"/>
  <c r="BP28" i="1" s="1"/>
  <c r="BS28" i="1"/>
  <c r="BT28" i="1" s="1"/>
  <c r="BO20" i="1"/>
  <c r="BP20" i="1" s="1"/>
  <c r="BS20" i="1"/>
  <c r="BT20" i="1" s="1"/>
  <c r="BO17" i="1"/>
  <c r="BP17" i="1" s="1"/>
  <c r="BS17" i="1"/>
  <c r="BT17" i="1" s="1"/>
  <c r="BO32" i="1"/>
  <c r="BP32" i="1" s="1"/>
  <c r="BS32" i="1"/>
  <c r="BT32" i="1" s="1"/>
  <c r="BO37" i="1"/>
  <c r="BP37" i="1" s="1"/>
  <c r="BS37" i="1"/>
  <c r="BT37" i="1" s="1"/>
  <c r="BO26" i="1"/>
  <c r="BP26" i="1" s="1"/>
  <c r="BS26" i="1"/>
  <c r="BT26" i="1" s="1"/>
  <c r="BO12" i="1"/>
  <c r="BP12" i="1" s="1"/>
  <c r="BS12" i="1"/>
  <c r="BT12" i="1" s="1"/>
  <c r="BO16" i="1"/>
  <c r="BS16" i="1"/>
  <c r="BT16" i="1" s="1"/>
  <c r="BK17" i="1"/>
  <c r="BL17" i="1" s="1"/>
  <c r="BK32" i="1"/>
  <c r="BL32" i="1" s="1"/>
  <c r="BK37" i="1"/>
  <c r="BL37" i="1" s="1"/>
  <c r="BK26" i="1"/>
  <c r="BL26" i="1" s="1"/>
  <c r="BK12" i="1"/>
  <c r="BL12" i="1" s="1"/>
  <c r="BK16" i="1"/>
  <c r="BL16" i="1" s="1"/>
  <c r="BK13" i="1"/>
  <c r="BL13" i="1" s="1"/>
  <c r="BK10" i="1"/>
  <c r="BL10" i="1" s="1"/>
  <c r="BK35" i="1"/>
  <c r="BL35" i="1" s="1"/>
  <c r="BK28" i="1"/>
  <c r="BL28" i="1" s="1"/>
  <c r="BK20" i="1"/>
  <c r="BL20" i="1" s="1"/>
  <c r="BF13" i="1"/>
  <c r="BF17" i="1"/>
  <c r="BF32" i="1"/>
  <c r="BF37" i="1"/>
  <c r="BF26" i="1"/>
  <c r="BF12" i="1"/>
  <c r="BF16" i="1"/>
  <c r="Y10" i="1"/>
  <c r="Y35" i="1"/>
  <c r="Y28" i="1"/>
  <c r="Y20" i="1"/>
  <c r="BF47" i="1"/>
  <c r="BF21" i="1"/>
  <c r="BF31" i="1"/>
  <c r="BF11" i="1"/>
  <c r="BF19" i="1"/>
  <c r="BF15" i="1"/>
  <c r="BF23" i="1"/>
  <c r="BF14" i="1"/>
  <c r="BF34" i="1"/>
  <c r="BF27" i="1"/>
  <c r="BF30" i="1"/>
  <c r="BF29" i="1"/>
  <c r="BF36" i="1"/>
  <c r="BF24" i="1"/>
  <c r="BF40" i="1"/>
  <c r="BF33" i="1"/>
  <c r="BF9" i="1"/>
  <c r="BF41" i="1"/>
  <c r="BF8" i="1"/>
  <c r="BF39" i="1"/>
  <c r="BF38" i="1"/>
  <c r="BF18" i="1"/>
  <c r="BF22" i="1"/>
  <c r="BF25" i="1"/>
  <c r="Y33" i="1"/>
  <c r="Y38" i="1"/>
  <c r="Y18" i="1"/>
  <c r="Y36" i="1"/>
  <c r="Y11" i="1"/>
  <c r="Y19" i="1"/>
  <c r="BS21" i="1"/>
  <c r="BT21" i="1" s="1"/>
  <c r="BS31" i="1"/>
  <c r="BS11" i="1"/>
  <c r="BT11" i="1" s="1"/>
  <c r="BS19" i="1"/>
  <c r="BT19" i="1" s="1"/>
  <c r="BS15" i="1"/>
  <c r="BT15" i="1" s="1"/>
  <c r="BS23" i="1"/>
  <c r="BT23" i="1" s="1"/>
  <c r="BS14" i="1"/>
  <c r="BT14" i="1" s="1"/>
  <c r="BS34" i="1"/>
  <c r="BT34" i="1" s="1"/>
  <c r="BS27" i="1"/>
  <c r="BT27" i="1" s="1"/>
  <c r="BS30" i="1"/>
  <c r="BT30" i="1" s="1"/>
  <c r="BS29" i="1"/>
  <c r="BT29" i="1" s="1"/>
  <c r="BS36" i="1"/>
  <c r="BT36" i="1" s="1"/>
  <c r="BS24" i="1"/>
  <c r="BT24" i="1" s="1"/>
  <c r="BS40" i="1"/>
  <c r="BT40" i="1" s="1"/>
  <c r="BS33" i="1"/>
  <c r="BT33" i="1" s="1"/>
  <c r="BS9" i="1"/>
  <c r="BT9" i="1" s="1"/>
  <c r="BS41" i="1"/>
  <c r="BT41" i="1" s="1"/>
  <c r="BS8" i="1"/>
  <c r="BT8" i="1" s="1"/>
  <c r="BS39" i="1"/>
  <c r="BT39" i="1" s="1"/>
  <c r="BS38" i="1"/>
  <c r="BT38" i="1" s="1"/>
  <c r="BS18" i="1"/>
  <c r="BT18" i="1" s="1"/>
  <c r="BS22" i="1"/>
  <c r="BT22" i="1" s="1"/>
  <c r="BS25" i="1"/>
  <c r="BT25" i="1" s="1"/>
  <c r="BO21" i="1"/>
  <c r="BP21" i="1" s="1"/>
  <c r="BO31" i="1"/>
  <c r="BP31" i="1" s="1"/>
  <c r="BO11" i="1"/>
  <c r="BP11" i="1" s="1"/>
  <c r="BO19" i="1"/>
  <c r="BP19" i="1" s="1"/>
  <c r="BO15" i="1"/>
  <c r="BP15" i="1" s="1"/>
  <c r="BO23" i="1"/>
  <c r="BP23" i="1" s="1"/>
  <c r="BO14" i="1"/>
  <c r="BP14" i="1" s="1"/>
  <c r="BO34" i="1"/>
  <c r="BP34" i="1" s="1"/>
  <c r="BO27" i="1"/>
  <c r="BP27" i="1" s="1"/>
  <c r="BO30" i="1"/>
  <c r="BP30" i="1" s="1"/>
  <c r="BO29" i="1"/>
  <c r="BP29" i="1" s="1"/>
  <c r="BO36" i="1"/>
  <c r="BP36" i="1" s="1"/>
  <c r="BO24" i="1"/>
  <c r="BP24" i="1" s="1"/>
  <c r="BO40" i="1"/>
  <c r="BP40" i="1" s="1"/>
  <c r="BO33" i="1"/>
  <c r="BP33" i="1" s="1"/>
  <c r="BO9" i="1"/>
  <c r="BP9" i="1" s="1"/>
  <c r="BO41" i="1"/>
  <c r="BP41" i="1" s="1"/>
  <c r="BO8" i="1"/>
  <c r="BP8" i="1" s="1"/>
  <c r="BO39" i="1"/>
  <c r="BP39" i="1" s="1"/>
  <c r="BO38" i="1"/>
  <c r="BP38" i="1" s="1"/>
  <c r="BO18" i="1"/>
  <c r="BP18" i="1" s="1"/>
  <c r="BO22" i="1"/>
  <c r="BP22" i="1" s="1"/>
  <c r="BO25" i="1"/>
  <c r="BP25" i="1" s="1"/>
  <c r="BK21" i="1"/>
  <c r="BK31" i="1"/>
  <c r="BL31" i="1" s="1"/>
  <c r="BK11" i="1"/>
  <c r="BL11" i="1" s="1"/>
  <c r="BK19" i="1"/>
  <c r="BL19" i="1" s="1"/>
  <c r="BK15" i="1"/>
  <c r="BL15" i="1" s="1"/>
  <c r="BK23" i="1"/>
  <c r="BK14" i="1"/>
  <c r="BL14" i="1" s="1"/>
  <c r="BK34" i="1"/>
  <c r="BL34" i="1" s="1"/>
  <c r="BK27" i="1"/>
  <c r="BL27" i="1" s="1"/>
  <c r="BK30" i="1"/>
  <c r="BL30" i="1" s="1"/>
  <c r="BK29" i="1"/>
  <c r="BL29" i="1" s="1"/>
  <c r="BK36" i="1"/>
  <c r="BL36" i="1" s="1"/>
  <c r="BK24" i="1"/>
  <c r="BK40" i="1"/>
  <c r="BL40" i="1" s="1"/>
  <c r="BK33" i="1"/>
  <c r="BL33" i="1" s="1"/>
  <c r="BK9" i="1"/>
  <c r="BL9" i="1" s="1"/>
  <c r="BK41" i="1"/>
  <c r="BL41" i="1" s="1"/>
  <c r="BK8" i="1"/>
  <c r="BK39" i="1"/>
  <c r="BL39" i="1" s="1"/>
  <c r="BK38" i="1"/>
  <c r="BL38" i="1" s="1"/>
  <c r="BK18" i="1"/>
  <c r="BL18" i="1" s="1"/>
  <c r="BK22" i="1"/>
  <c r="BL22" i="1" s="1"/>
  <c r="BK25" i="1"/>
  <c r="BL25" i="1" s="1"/>
  <c r="AQ28" i="1" l="1"/>
  <c r="AQ32" i="1"/>
  <c r="AQ10" i="1"/>
  <c r="AQ16" i="1"/>
  <c r="AQ26" i="1"/>
  <c r="AQ37" i="1"/>
  <c r="AQ12" i="1"/>
  <c r="AQ20" i="1"/>
  <c r="AQ13" i="1"/>
  <c r="AQ35" i="1"/>
  <c r="AQ17" i="1"/>
  <c r="BG12" i="1"/>
  <c r="Z28" i="1"/>
  <c r="Z16" i="1"/>
  <c r="Z32" i="1"/>
  <c r="BG16" i="1"/>
  <c r="BG32" i="1"/>
  <c r="BV16" i="1"/>
  <c r="Z17" i="1"/>
  <c r="Z26" i="1"/>
  <c r="BG26" i="1"/>
  <c r="BG13" i="1"/>
  <c r="BV12" i="1"/>
  <c r="Z12" i="1"/>
  <c r="BG17" i="1"/>
  <c r="BG37" i="1"/>
  <c r="Z37" i="1"/>
  <c r="BV13" i="1"/>
  <c r="BV37" i="1"/>
  <c r="BV20" i="1"/>
  <c r="BV28" i="1"/>
  <c r="BV35" i="1"/>
  <c r="BV17" i="1"/>
  <c r="BV26" i="1"/>
  <c r="BP16" i="1"/>
  <c r="BV32" i="1"/>
  <c r="BV10" i="1"/>
  <c r="Z35" i="1"/>
  <c r="Z10" i="1"/>
  <c r="Z13" i="1"/>
  <c r="Z20" i="1"/>
  <c r="BV8" i="1"/>
  <c r="BV21" i="1"/>
  <c r="BV24" i="1"/>
  <c r="BV23" i="1"/>
  <c r="BL8" i="1"/>
  <c r="BV11" i="1"/>
  <c r="BL24" i="1"/>
  <c r="BV30" i="1"/>
  <c r="BV18" i="1"/>
  <c r="BV22" i="1"/>
  <c r="BL21" i="1"/>
  <c r="BV33" i="1"/>
  <c r="BV29" i="1"/>
  <c r="BL23" i="1"/>
  <c r="BV36" i="1"/>
  <c r="BV31" i="1"/>
  <c r="BV25" i="1"/>
  <c r="BV41" i="1"/>
  <c r="BV15" i="1"/>
  <c r="BT31" i="1"/>
  <c r="BV38" i="1"/>
  <c r="BV9" i="1"/>
  <c r="BV40" i="1"/>
  <c r="BV27" i="1"/>
  <c r="BV19" i="1"/>
  <c r="BV39" i="1"/>
  <c r="BV34" i="1"/>
  <c r="BV14" i="1"/>
  <c r="BF10" i="1"/>
  <c r="BF35" i="1"/>
  <c r="BF28" i="1"/>
  <c r="BF20" i="1"/>
  <c r="BG47" i="1"/>
  <c r="Z46" i="1"/>
  <c r="BT50" i="1" l="1"/>
  <c r="BT52" i="1"/>
  <c r="BX13" i="1"/>
  <c r="BY13" i="1" s="1"/>
  <c r="BX16" i="1"/>
  <c r="BY16" i="1" s="1"/>
  <c r="BT51" i="1"/>
  <c r="BT54" i="1"/>
  <c r="BK51" i="1"/>
  <c r="BO51" i="1"/>
  <c r="BX26" i="1"/>
  <c r="BY26" i="1" s="1"/>
  <c r="BT53" i="1"/>
  <c r="BO53" i="1"/>
  <c r="BK50" i="1"/>
  <c r="BX12" i="1"/>
  <c r="BY12" i="1" s="1"/>
  <c r="BX17" i="1"/>
  <c r="BY17" i="1" s="1"/>
  <c r="BX37" i="1"/>
  <c r="BY37" i="1" s="1"/>
  <c r="BK54" i="1"/>
  <c r="BO54" i="1"/>
  <c r="BO52" i="1"/>
  <c r="BO50" i="1"/>
  <c r="BK53" i="1"/>
  <c r="BK52" i="1"/>
  <c r="BX32" i="1"/>
  <c r="BY32" i="1" s="1"/>
  <c r="BG38" i="1"/>
  <c r="BG25" i="1"/>
  <c r="BG9" i="1"/>
  <c r="BG18" i="1"/>
  <c r="BG22" i="1"/>
  <c r="BG35" i="1"/>
  <c r="BX35" i="1" s="1"/>
  <c r="BY35" i="1" s="1"/>
  <c r="BG29" i="1"/>
  <c r="BG21" i="1"/>
  <c r="BG10" i="1"/>
  <c r="BX10" i="1" s="1"/>
  <c r="BY10" i="1" s="1"/>
  <c r="BG30" i="1"/>
  <c r="BG40" i="1"/>
  <c r="BG27" i="1"/>
  <c r="Z38" i="1"/>
  <c r="Z9" i="1"/>
  <c r="Z40" i="1"/>
  <c r="Z27" i="1"/>
  <c r="Z19" i="1"/>
  <c r="BG19" i="1"/>
  <c r="AQ40" i="1"/>
  <c r="AQ33" i="1"/>
  <c r="AQ8" i="1"/>
  <c r="AQ11" i="1"/>
  <c r="BG39" i="1"/>
  <c r="BG34" i="1"/>
  <c r="BG14" i="1"/>
  <c r="AQ38" i="1"/>
  <c r="BG20" i="1"/>
  <c r="BX20" i="1" s="1"/>
  <c r="BY20" i="1" s="1"/>
  <c r="BG8" i="1"/>
  <c r="BG24" i="1"/>
  <c r="BG23" i="1"/>
  <c r="BG11" i="1"/>
  <c r="AQ27" i="1"/>
  <c r="BG41" i="1"/>
  <c r="BG28" i="1"/>
  <c r="BX28" i="1" s="1"/>
  <c r="BY28" i="1" s="1"/>
  <c r="BG36" i="1"/>
  <c r="BG15" i="1"/>
  <c r="BG31" i="1"/>
  <c r="AQ9" i="1"/>
  <c r="AQ19" i="1"/>
  <c r="BG33" i="1"/>
  <c r="Z33" i="1"/>
  <c r="Z39" i="1"/>
  <c r="Z23" i="1"/>
  <c r="Z24" i="1"/>
  <c r="Z11" i="1"/>
  <c r="AQ23" i="1"/>
  <c r="Z8" i="1"/>
  <c r="AQ24" i="1"/>
  <c r="AQ39" i="1"/>
  <c r="AQ34" i="1"/>
  <c r="AQ14" i="1"/>
  <c r="AQ41" i="1"/>
  <c r="AQ36" i="1"/>
  <c r="AQ15" i="1"/>
  <c r="AQ31" i="1"/>
  <c r="AQ25" i="1"/>
  <c r="AQ22" i="1"/>
  <c r="AQ29" i="1"/>
  <c r="AQ21" i="1"/>
  <c r="AQ18" i="1"/>
  <c r="AQ30" i="1"/>
  <c r="Z34" i="1"/>
  <c r="Z41" i="1"/>
  <c r="Z36" i="1"/>
  <c r="Z15" i="1"/>
  <c r="Z31" i="1"/>
  <c r="Z25" i="1"/>
  <c r="Z22" i="1"/>
  <c r="Z21" i="1"/>
  <c r="Z14" i="1"/>
  <c r="Z29" i="1"/>
  <c r="Z18" i="1"/>
  <c r="Z30" i="1"/>
  <c r="BX18" i="1" l="1"/>
  <c r="BY18" i="1" s="1"/>
  <c r="BX27" i="1"/>
  <c r="BY27" i="1" s="1"/>
  <c r="BX23" i="1"/>
  <c r="BY23" i="1" s="1"/>
  <c r="BX19" i="1"/>
  <c r="BY19" i="1" s="1"/>
  <c r="BX40" i="1"/>
  <c r="BY40" i="1" s="1"/>
  <c r="BX25" i="1"/>
  <c r="BY25" i="1" s="1"/>
  <c r="BX8" i="1"/>
  <c r="BY8" i="1" s="1"/>
  <c r="BX9" i="1"/>
  <c r="BY9" i="1" s="1"/>
  <c r="BX38" i="1"/>
  <c r="BY38" i="1" s="1"/>
  <c r="BX11" i="1"/>
  <c r="BY11" i="1" s="1"/>
  <c r="BX21" i="1"/>
  <c r="BY21" i="1" s="1"/>
  <c r="BX33" i="1"/>
  <c r="BY33" i="1" s="1"/>
  <c r="BX34" i="1"/>
  <c r="BY34" i="1" s="1"/>
  <c r="BX22" i="1"/>
  <c r="BY22" i="1" s="1"/>
  <c r="BX31" i="1"/>
  <c r="BY31" i="1" s="1"/>
  <c r="BX14" i="1"/>
  <c r="BY14" i="1" s="1"/>
  <c r="BX39" i="1"/>
  <c r="BY39" i="1" s="1"/>
  <c r="BX15" i="1"/>
  <c r="BY15" i="1" s="1"/>
  <c r="BX36" i="1"/>
  <c r="BY36" i="1" s="1"/>
  <c r="BX29" i="1"/>
  <c r="BY29" i="1" s="1"/>
  <c r="BX41" i="1"/>
  <c r="BY41" i="1" s="1"/>
  <c r="BX24" i="1"/>
  <c r="BY24" i="1" s="1"/>
  <c r="BX30" i="1"/>
  <c r="BY30" i="1" s="1"/>
  <c r="BY54" i="1" l="1"/>
  <c r="BY53" i="1"/>
  <c r="BY52" i="1"/>
  <c r="BY51" i="1"/>
  <c r="BY50" i="1"/>
</calcChain>
</file>

<file path=xl/sharedStrings.xml><?xml version="1.0" encoding="utf-8"?>
<sst xmlns="http://schemas.openxmlformats.org/spreadsheetml/2006/main" count="197" uniqueCount="142">
  <si>
    <t>Element</t>
  </si>
  <si>
    <t>NQ1</t>
  </si>
  <si>
    <t>NQ2</t>
  </si>
  <si>
    <t>NQ3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</si>
  <si>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</si>
  <si>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</si>
  <si>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</si>
  <si>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</si>
  <si>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</si>
  <si>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</si>
  <si>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</si>
  <si>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</si>
  <si>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</si>
  <si>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</si>
  <si>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</si>
  <si>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</si>
  <si>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</si>
  <si>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</si>
  <si>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</si>
  <si>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</si>
  <si>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</si>
  <si>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</si>
  <si>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Dim Anal</t>
  </si>
  <si>
    <t>MOLES</t>
  </si>
  <si>
    <t>Sig Figs</t>
  </si>
  <si>
    <t>Dim. Analysis</t>
  </si>
  <si>
    <t>Mono Moles</t>
  </si>
  <si>
    <t>Chem Nom</t>
  </si>
  <si>
    <t>Mol mol</t>
  </si>
  <si>
    <t>Comb Analysis</t>
  </si>
  <si>
    <t>Calc &amp; Rxns</t>
  </si>
  <si>
    <t>Conc Calcs</t>
  </si>
  <si>
    <t>Rxns Solubility</t>
  </si>
  <si>
    <t>Gas Laws</t>
  </si>
  <si>
    <t>Kinetic theory</t>
  </si>
  <si>
    <t>Thermo</t>
  </si>
  <si>
    <t>Light QM atom</t>
  </si>
  <si>
    <t>Electron Configs</t>
  </si>
  <si>
    <t xml:space="preserve">Lewis </t>
  </si>
  <si>
    <t>Geometry</t>
  </si>
  <si>
    <t>Geo ID</t>
  </si>
  <si>
    <t>Phase Diag</t>
  </si>
  <si>
    <t>Co</t>
  </si>
  <si>
    <t>Bi</t>
  </si>
  <si>
    <t>F</t>
  </si>
  <si>
    <t>Si</t>
  </si>
  <si>
    <t>Pu</t>
  </si>
  <si>
    <t>Hs</t>
  </si>
  <si>
    <t>In</t>
  </si>
  <si>
    <t>Cd</t>
  </si>
  <si>
    <t>Xe</t>
  </si>
  <si>
    <t>Ge</t>
  </si>
  <si>
    <t>Na</t>
  </si>
  <si>
    <t>He</t>
  </si>
  <si>
    <t>As</t>
  </si>
  <si>
    <t>Np</t>
  </si>
  <si>
    <t>No</t>
  </si>
  <si>
    <t>K</t>
  </si>
  <si>
    <t>Mo</t>
  </si>
  <si>
    <t>Al</t>
  </si>
  <si>
    <t>Ne</t>
  </si>
  <si>
    <t>Pb</t>
  </si>
  <si>
    <t>U</t>
  </si>
  <si>
    <t>Ba</t>
  </si>
  <si>
    <t>Pt</t>
  </si>
  <si>
    <t>Ca</t>
  </si>
  <si>
    <t>Ag</t>
  </si>
  <si>
    <t>Sr</t>
  </si>
  <si>
    <t>I</t>
  </si>
  <si>
    <t>NaOH</t>
  </si>
  <si>
    <t>Cu</t>
  </si>
  <si>
    <t>Li</t>
  </si>
  <si>
    <t>Zn</t>
  </si>
  <si>
    <t>S</t>
  </si>
  <si>
    <t>Cr</t>
  </si>
  <si>
    <t>C</t>
  </si>
  <si>
    <t>Total</t>
  </si>
  <si>
    <t>Points</t>
  </si>
  <si>
    <t>Percentage</t>
  </si>
  <si>
    <t>Exams</t>
  </si>
  <si>
    <t>L0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</si>
  <si>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</si>
  <si>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</si>
  <si>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</si>
  <si>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</si>
  <si>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</si>
  <si>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</si>
  <si>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</si>
  <si>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</si>
  <si>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</si>
  <si>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</si>
  <si>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</si>
  <si>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Report</t>
  </si>
  <si>
    <t>Percent</t>
  </si>
  <si>
    <t>Practice</t>
  </si>
  <si>
    <t>Computer</t>
  </si>
  <si>
    <t>Alum</t>
  </si>
  <si>
    <t>Graphical</t>
  </si>
  <si>
    <t>Gas</t>
  </si>
  <si>
    <t>Spectr</t>
  </si>
  <si>
    <t>Beer's</t>
  </si>
  <si>
    <t>Acetic Acid</t>
  </si>
  <si>
    <t>Vitamin</t>
  </si>
  <si>
    <t>Molecular</t>
  </si>
  <si>
    <t>Copper</t>
  </si>
  <si>
    <t>Exam #1</t>
  </si>
  <si>
    <t>Exam #2</t>
  </si>
  <si>
    <t>Final Exam</t>
  </si>
  <si>
    <t>Exam</t>
  </si>
  <si>
    <t xml:space="preserve">Course </t>
  </si>
  <si>
    <t>Submission</t>
  </si>
  <si>
    <t>Survival</t>
  </si>
  <si>
    <t>Synthesis</t>
  </si>
  <si>
    <t>Analysis</t>
  </si>
  <si>
    <t>Laws</t>
  </si>
  <si>
    <t>Calorimetry</t>
  </si>
  <si>
    <t>Law</t>
  </si>
  <si>
    <t>Titration</t>
  </si>
  <si>
    <t>Modeling</t>
  </si>
  <si>
    <t>Cycle</t>
  </si>
  <si>
    <t>Grade</t>
  </si>
  <si>
    <t xml:space="preserve">Solution </t>
  </si>
  <si>
    <t>Conductivity</t>
  </si>
  <si>
    <t xml:space="preserve">Acetic </t>
  </si>
  <si>
    <t>Acid Titr</t>
  </si>
  <si>
    <t xml:space="preserve">Molecular </t>
  </si>
  <si>
    <t>Total Points</t>
  </si>
  <si>
    <t>D2L \Quizzes</t>
  </si>
  <si>
    <t>A</t>
  </si>
  <si>
    <t>B</t>
  </si>
  <si>
    <t>D</t>
  </si>
  <si>
    <t>L12</t>
  </si>
  <si>
    <t>Q0</t>
  </si>
  <si>
    <t>Raw</t>
  </si>
  <si>
    <t>Score</t>
  </si>
  <si>
    <t>D2L Quizzes</t>
  </si>
  <si>
    <t>Replace only scores in red to see the effect on your course grade</t>
  </si>
  <si>
    <r>
      <t>Laboratory Reports (</t>
    </r>
    <r>
      <rPr>
        <b/>
        <i/>
        <sz val="11"/>
        <color theme="1"/>
        <rFont val="Calibri"/>
        <family val="2"/>
        <scheme val="minor"/>
      </rPr>
      <t>One dropped automatically</t>
    </r>
    <r>
      <rPr>
        <b/>
        <sz val="11"/>
        <color theme="1"/>
        <rFont val="Calibri"/>
        <family val="2"/>
        <scheme val="minor"/>
      </rPr>
      <t>)</t>
    </r>
  </si>
  <si>
    <r>
      <t>Laboratory Quizzes (</t>
    </r>
    <r>
      <rPr>
        <b/>
        <i/>
        <sz val="11"/>
        <rFont val="Calibri"/>
        <family val="2"/>
        <scheme val="minor"/>
      </rPr>
      <t>One dropped automatically</t>
    </r>
    <r>
      <rPr>
        <b/>
        <sz val="11"/>
        <rFont val="Calibri"/>
        <family val="2"/>
        <scheme val="minor"/>
      </rPr>
      <t xml:space="preserve">) </t>
    </r>
  </si>
  <si>
    <t xml:space="preserve">Copper </t>
  </si>
  <si>
    <t>Red scores are replaced by your exam scores throughout the semester.</t>
  </si>
  <si>
    <t>Caclulator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</si>
</sst>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/>
    <xf numFmtId="164" fontId="1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0" borderId="0" xfId="0" applyFont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 vertical="center"/>
    </xf>
    <xf numFmtId="1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/>
  </cellXfs>
  <cellStyles count="1">
    <cellStyle name="Normal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33CC"/>
      <color rgb="FF7CEEF4"/>
      <color rgb="FFD40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Sheet1!$BJ$50:$BJ$54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Sheet1!$BK$50:$BK$54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B-4A3A-9387-73E8DCD5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537983"/>
        <c:axId val="661473391"/>
      </c:barChart>
      <c:catAx>
        <c:axId val="123053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</a:t>
                </a:r>
                <a:r>
                  <a:rPr lang="en-US" baseline="0"/>
                  <a:t> Grade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473391"/>
        <c:crosses val="autoZero"/>
        <c:auto val="1"/>
        <c:lblAlgn val="ctr"/>
        <c:lblOffset val="100"/>
        <c:noMultiLvlLbl val="0"/>
      </c:catAx>
      <c:valAx>
        <c:axId val="6614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53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 #2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Sheet1!$BJ$50:$BJ$54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Sheet1!$BO$50:$BO$54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E-491E-A58D-F8F92F0FC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537983"/>
        <c:axId val="661473391"/>
      </c:barChart>
      <c:catAx>
        <c:axId val="123053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</a:t>
                </a:r>
                <a:r>
                  <a:rPr lang="en-US" baseline="0"/>
                  <a:t> Grade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473391"/>
        <c:crosses val="autoZero"/>
        <c:auto val="1"/>
        <c:lblAlgn val="ctr"/>
        <c:lblOffset val="100"/>
        <c:noMultiLvlLbl val="0"/>
      </c:catAx>
      <c:valAx>
        <c:axId val="6614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53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</a:t>
            </a:r>
            <a:r>
              <a:rPr lang="en-US" baseline="0"/>
              <a:t> Exam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Sheet1!$BJ$50:$BJ$54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Sheet1!$BT$50:$BT$54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E-46EE-AD84-638E65D3A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537983"/>
        <c:axId val="661473391"/>
      </c:barChart>
      <c:catAx>
        <c:axId val="123053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</a:t>
                </a:r>
                <a:r>
                  <a:rPr lang="en-US" baseline="0"/>
                  <a:t> Grade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473391"/>
        <c:crosses val="autoZero"/>
        <c:auto val="1"/>
        <c:lblAlgn val="ctr"/>
        <c:lblOffset val="100"/>
        <c:noMultiLvlLbl val="0"/>
      </c:catAx>
      <c:valAx>
        <c:axId val="6614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53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Final Course</a:t>
            </a:r>
            <a:r>
              <a:rPr lang="en-US" sz="1000" b="1" baseline="0"/>
              <a:t> Grade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Sheet1!$BJ$50:$BJ$54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Sheet1!$BY$50:$BY$54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11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C-4087-867A-C78B6E0EC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537983"/>
        <c:axId val="661473391"/>
      </c:barChart>
      <c:catAx>
        <c:axId val="123053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</a:t>
                </a:r>
                <a:r>
                  <a:rPr lang="en-US" baseline="0"/>
                  <a:t> Grade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473391"/>
        <c:crosses val="autoZero"/>
        <c:auto val="1"/>
        <c:lblAlgn val="ctr"/>
        <c:lblOffset val="100"/>
        <c:noMultiLvlLbl val="0"/>
      </c:catAx>
      <c:valAx>
        <c:axId val="6614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53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331376</xdr:colOff>
      <xdr:row>46</xdr:row>
      <xdr:rowOff>168086</xdr:rowOff>
    </xdr:from>
    <xdr:to>
      <xdr:col>63</xdr:col>
      <xdr:colOff>160485</xdr:colOff>
      <xdr:row>55</xdr:row>
      <xdr:rowOff>150155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19B144-52DD-65A8-21B6-26C50F6E5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52426</xdr:colOff>
      <xdr:row>46</xdr:row>
      <xdr:rowOff>135671</xdr:rowOff>
    </xdr:from>
    <xdr:to>
      <xdr:col>67</xdr:col>
      <xdr:colOff>338177</xdr:colOff>
      <xdr:row>55</xdr:row>
      <xdr:rowOff>117740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C8389F-01AF-4314-8089-E1B48D956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69</xdr:col>
      <xdr:colOff>487456</xdr:colOff>
      <xdr:row>46</xdr:row>
      <xdr:rowOff>114060</xdr:rowOff>
    </xdr:from>
    <xdr:to>
      <xdr:col>72</xdr:col>
      <xdr:colOff>320168</xdr:colOff>
      <xdr:row>55</xdr:row>
      <xdr:rowOff>96129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11224D-766E-44B3-8AE9-25514277E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74</xdr:col>
      <xdr:colOff>407414</xdr:colOff>
      <xdr:row>46</xdr:row>
      <xdr:rowOff>123265</xdr:rowOff>
    </xdr:from>
    <xdr:to>
      <xdr:col>77</xdr:col>
      <xdr:colOff>236524</xdr:colOff>
      <xdr:row>55</xdr:row>
      <xdr:rowOff>105334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55F464-FDA0-4165-BB64-4B8AB5B04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61</xdr:col>
      <xdr:colOff>81645</xdr:colOff>
      <xdr:row>46</xdr:row>
      <xdr:rowOff>102054</xdr:rowOff>
    </xdr:from>
    <xdr:to>
      <xdr:col>63</xdr:col>
      <xdr:colOff>517072</xdr:colOff>
      <xdr:row>56</xdr:row>
      <xdr:rowOff>120745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227E3B9-26A8-C32F-6073-40BFEFCA0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888466" y="10627180"/>
          <a:ext cx="1728105" cy="185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185E-27F4-4C40-9491-300B4DFA9485}">
  <dimension ref="A1:CD122"/>
  <sheetViews>
    <sheetView tabSelected="1" zoomScaleNormal="100" workbookViewId="0">
      <pane xSplit="1" ySplit="7" topLeftCell="C8" activePane="bottomRight" state="frozen"/>
      <selection activeCell="F1" sqref="F1"/>
      <selection pane="topRight" activeCell="N1" sqref="N1"/>
      <selection pane="bottomLeft" activeCell="F8" sqref="F8"/>
      <selection pane="bottomRight" activeCell="C8" sqref="C8"/>
    </sheetView>
  </sheetViews>
  <sheetFormatPr defaultRowHeight="14.25" x14ac:dyDescent="0.45"/>
  <cols>
    <col min="1" max="1" width="7.46484375" style="4" bestFit="1" customWidth="1"/>
    <col min="2" max="2" width="9.06640625" style="3" hidden="1" customWidth="1"/>
    <col min="3" max="3" width="11.265625" style="1" bestFit="1" customWidth="1"/>
    <col min="4" max="4" width="8.1328125" style="1" bestFit="1" customWidth="1"/>
    <col min="5" max="5" width="8.86328125" style="1" bestFit="1" customWidth="1"/>
    <col min="6" max="6" width="6.33203125" customWidth="1"/>
    <col min="7" max="7" width="7.46484375" style="1" customWidth="1"/>
    <col min="8" max="17" width="7.46484375" style="2" customWidth="1"/>
    <col min="18" max="18" width="7.46484375" style="25" customWidth="1"/>
    <col min="19" max="21" width="7.46484375" style="2" customWidth="1"/>
    <col min="22" max="24" width="5.265625" style="2" customWidth="1"/>
    <col min="25" max="27" width="9.06640625" customWidth="1"/>
    <col min="28" max="28" width="9.06640625" style="26" customWidth="1"/>
    <col min="29" max="29" width="9" customWidth="1"/>
    <col min="30" max="30" width="9.06640625" style="26"/>
    <col min="31" max="31" width="9.06640625" customWidth="1"/>
    <col min="32" max="32" width="8.46484375" bestFit="1" customWidth="1"/>
    <col min="33" max="33" width="6.86328125" style="2" customWidth="1"/>
    <col min="34" max="34" width="10.19921875" style="2" bestFit="1" customWidth="1"/>
    <col min="35" max="35" width="8.33203125" style="5" customWidth="1"/>
    <col min="36" max="36" width="6.796875" style="26" customWidth="1"/>
    <col min="37" max="37" width="11.1328125" style="2" bestFit="1" customWidth="1"/>
    <col min="38" max="38" width="7.59765625" style="2" bestFit="1" customWidth="1"/>
    <col min="39" max="39" width="8.53125" style="5" customWidth="1"/>
    <col min="40" max="40" width="8.53125" style="2" customWidth="1"/>
    <col min="41" max="41" width="10.6640625" style="2" customWidth="1"/>
    <col min="42" max="43" width="9.06640625" style="3" customWidth="1"/>
    <col min="44" max="44" width="4.6640625" customWidth="1"/>
    <col min="45" max="48" width="8.33203125" customWidth="1"/>
    <col min="49" max="49" width="8.33203125" style="3" customWidth="1"/>
    <col min="50" max="52" width="8.33203125" customWidth="1"/>
    <col min="53" max="53" width="6.53125" customWidth="1"/>
    <col min="54" max="57" width="4.796875" customWidth="1"/>
    <col min="58" max="58" width="9.06640625" style="2"/>
    <col min="61" max="61" width="5.1328125" customWidth="1"/>
    <col min="62" max="64" width="9.06640625" style="3"/>
    <col min="65" max="65" width="2.6640625" style="3" customWidth="1"/>
    <col min="66" max="68" width="9.06640625" style="3"/>
    <col min="69" max="69" width="2.265625" style="3" customWidth="1"/>
    <col min="70" max="73" width="9.06640625" style="3"/>
    <col min="74" max="74" width="10" style="3" bestFit="1" customWidth="1"/>
  </cols>
  <sheetData>
    <row r="1" spans="1:82" x14ac:dyDescent="0.45">
      <c r="BJ1" s="27" t="s">
        <v>136</v>
      </c>
    </row>
    <row r="2" spans="1:82" x14ac:dyDescent="0.45">
      <c r="BJ2" s="39" t="s">
        <v>140</v>
      </c>
    </row>
    <row r="3" spans="1:82" x14ac:dyDescent="0.45">
      <c r="C3" s="17" t="s">
        <v>127</v>
      </c>
      <c r="D3" s="17"/>
      <c r="E3" s="17"/>
      <c r="F3" s="14"/>
      <c r="G3" s="17" t="s">
        <v>135</v>
      </c>
      <c r="H3" s="8"/>
      <c r="I3" s="8"/>
      <c r="J3" s="8"/>
      <c r="K3" s="8"/>
      <c r="L3" s="8"/>
      <c r="M3" s="8"/>
      <c r="N3" s="8"/>
      <c r="O3" s="8"/>
      <c r="P3" s="8"/>
      <c r="Q3" s="8"/>
      <c r="R3" s="24"/>
      <c r="S3" s="8"/>
      <c r="T3" s="8"/>
      <c r="U3" s="8"/>
      <c r="V3" s="8"/>
      <c r="W3" s="8"/>
      <c r="X3" s="8"/>
      <c r="Y3" s="14"/>
      <c r="Z3" s="14"/>
      <c r="AA3" s="14"/>
      <c r="AB3" s="21"/>
      <c r="AC3" s="6"/>
      <c r="AD3" s="35" t="s">
        <v>138</v>
      </c>
      <c r="AE3" s="6"/>
      <c r="AF3" s="6"/>
      <c r="AG3" s="6"/>
      <c r="AH3" s="6"/>
      <c r="AI3" s="21"/>
      <c r="AJ3" s="21"/>
      <c r="AK3" s="6"/>
      <c r="AL3" s="6"/>
      <c r="AM3" s="21"/>
      <c r="AN3" s="6"/>
      <c r="AO3" s="6"/>
      <c r="AP3" s="6"/>
      <c r="AQ3" s="6"/>
      <c r="AS3" s="38" t="s">
        <v>137</v>
      </c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J3" s="7" t="s">
        <v>79</v>
      </c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2"/>
      <c r="BX3" s="8"/>
      <c r="BY3" s="8"/>
      <c r="BZ3" s="2"/>
      <c r="CA3" s="2"/>
      <c r="CB3" s="2"/>
      <c r="CC3" s="2"/>
      <c r="CD3" s="2"/>
    </row>
    <row r="4" spans="1:82" x14ac:dyDescent="0.45">
      <c r="C4" s="8" t="s">
        <v>1</v>
      </c>
      <c r="D4" s="8" t="s">
        <v>2</v>
      </c>
      <c r="E4" s="8" t="s">
        <v>3</v>
      </c>
      <c r="F4" s="15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24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76</v>
      </c>
      <c r="Z4" s="8" t="s">
        <v>78</v>
      </c>
      <c r="AA4" s="8"/>
      <c r="AB4" s="21" t="s">
        <v>132</v>
      </c>
      <c r="AC4" s="6" t="s">
        <v>132</v>
      </c>
      <c r="AD4" s="21" t="s">
        <v>4</v>
      </c>
      <c r="AE4" s="6" t="s">
        <v>5</v>
      </c>
      <c r="AF4" s="6" t="s">
        <v>6</v>
      </c>
      <c r="AG4" s="6" t="s">
        <v>7</v>
      </c>
      <c r="AH4" s="6" t="s">
        <v>8</v>
      </c>
      <c r="AI4" s="21" t="s">
        <v>9</v>
      </c>
      <c r="AJ4" s="21" t="s">
        <v>10</v>
      </c>
      <c r="AK4" s="6" t="s">
        <v>11</v>
      </c>
      <c r="AL4" s="6" t="s">
        <v>12</v>
      </c>
      <c r="AM4" s="21" t="s">
        <v>13</v>
      </c>
      <c r="AN4" s="6" t="s">
        <v>14</v>
      </c>
      <c r="AO4" s="6"/>
      <c r="AP4" s="6" t="s">
        <v>76</v>
      </c>
      <c r="AQ4" s="6" t="s">
        <v>93</v>
      </c>
      <c r="AS4" s="6" t="s">
        <v>80</v>
      </c>
      <c r="AT4" s="6" t="s">
        <v>81</v>
      </c>
      <c r="AU4" s="6" t="s">
        <v>82</v>
      </c>
      <c r="AV4" s="6" t="s">
        <v>83</v>
      </c>
      <c r="AW4" s="6" t="s">
        <v>84</v>
      </c>
      <c r="AX4" s="6" t="s">
        <v>85</v>
      </c>
      <c r="AY4" s="6" t="s">
        <v>86</v>
      </c>
      <c r="AZ4" s="6" t="s">
        <v>87</v>
      </c>
      <c r="BA4" s="6" t="s">
        <v>88</v>
      </c>
      <c r="BB4" s="6" t="s">
        <v>89</v>
      </c>
      <c r="BC4" s="6" t="s">
        <v>90</v>
      </c>
      <c r="BD4" s="6" t="s">
        <v>91</v>
      </c>
      <c r="BE4" s="6" t="s">
        <v>131</v>
      </c>
      <c r="BF4" s="6" t="s">
        <v>126</v>
      </c>
      <c r="BG4" s="6" t="s">
        <v>92</v>
      </c>
      <c r="BH4" s="6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2"/>
      <c r="BX4" s="8"/>
      <c r="BY4" s="8"/>
      <c r="BZ4" s="2"/>
      <c r="CA4" s="18"/>
      <c r="CB4" s="2"/>
      <c r="CC4" s="2"/>
      <c r="CD4" s="2"/>
    </row>
    <row r="5" spans="1:82" x14ac:dyDescent="0.45">
      <c r="C5" s="16" t="s">
        <v>23</v>
      </c>
      <c r="D5" s="16" t="s">
        <v>22</v>
      </c>
      <c r="E5" s="16" t="s">
        <v>141</v>
      </c>
      <c r="F5" s="15"/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8" t="s">
        <v>32</v>
      </c>
      <c r="P5" s="8" t="s">
        <v>33</v>
      </c>
      <c r="Q5" s="8" t="s">
        <v>34</v>
      </c>
      <c r="R5" s="24" t="s">
        <v>35</v>
      </c>
      <c r="S5" s="8" t="s">
        <v>36</v>
      </c>
      <c r="T5" s="8" t="s">
        <v>37</v>
      </c>
      <c r="U5" s="8" t="s">
        <v>38</v>
      </c>
      <c r="V5" s="8" t="s">
        <v>39</v>
      </c>
      <c r="W5" s="8" t="s">
        <v>40</v>
      </c>
      <c r="X5" s="8" t="s">
        <v>41</v>
      </c>
      <c r="Y5" s="8" t="s">
        <v>77</v>
      </c>
      <c r="Z5" s="14"/>
      <c r="AA5" s="14"/>
      <c r="AB5" s="21" t="s">
        <v>133</v>
      </c>
      <c r="AC5" s="9">
        <v>45299</v>
      </c>
      <c r="AD5" s="36">
        <v>45313</v>
      </c>
      <c r="AE5" s="9">
        <v>45320</v>
      </c>
      <c r="AF5" s="9">
        <v>45327</v>
      </c>
      <c r="AG5" s="9">
        <v>45334</v>
      </c>
      <c r="AH5" s="9">
        <v>45348</v>
      </c>
      <c r="AI5" s="36">
        <v>45369</v>
      </c>
      <c r="AJ5" s="36">
        <v>45376</v>
      </c>
      <c r="AK5" s="9">
        <v>45383</v>
      </c>
      <c r="AL5" s="9">
        <v>45390</v>
      </c>
      <c r="AM5" s="36">
        <v>45397</v>
      </c>
      <c r="AN5" s="9">
        <v>45404</v>
      </c>
      <c r="AO5" s="9"/>
      <c r="AP5" s="6" t="s">
        <v>77</v>
      </c>
      <c r="AQ5" s="6"/>
      <c r="AS5" s="6" t="s">
        <v>94</v>
      </c>
      <c r="AT5" s="6" t="s">
        <v>95</v>
      </c>
      <c r="AU5" s="6" t="s">
        <v>97</v>
      </c>
      <c r="AV5" s="6" t="s">
        <v>96</v>
      </c>
      <c r="AW5" s="6" t="s">
        <v>98</v>
      </c>
      <c r="AX5" s="6"/>
      <c r="AY5" s="6" t="s">
        <v>99</v>
      </c>
      <c r="AZ5" s="6" t="s">
        <v>100</v>
      </c>
      <c r="BA5" s="6" t="s">
        <v>122</v>
      </c>
      <c r="BB5" s="6" t="s">
        <v>101</v>
      </c>
      <c r="BC5" s="6" t="s">
        <v>102</v>
      </c>
      <c r="BD5" s="6" t="s">
        <v>103</v>
      </c>
      <c r="BE5" s="6" t="s">
        <v>104</v>
      </c>
      <c r="BF5" s="6"/>
      <c r="BG5" s="6" t="s">
        <v>93</v>
      </c>
      <c r="BH5" s="6"/>
      <c r="BJ5" s="7" t="s">
        <v>105</v>
      </c>
      <c r="BK5" s="7"/>
      <c r="BL5" s="7"/>
      <c r="BM5" s="7"/>
      <c r="BN5" s="7" t="s">
        <v>106</v>
      </c>
      <c r="BO5" s="7"/>
      <c r="BP5" s="7"/>
      <c r="BQ5" s="7"/>
      <c r="BR5" s="7" t="s">
        <v>107</v>
      </c>
      <c r="BS5" s="7"/>
      <c r="BT5" s="7"/>
      <c r="BU5" s="7"/>
      <c r="BV5" s="7" t="s">
        <v>108</v>
      </c>
      <c r="BW5" s="2"/>
      <c r="BX5" s="8" t="s">
        <v>109</v>
      </c>
      <c r="BY5" s="8"/>
      <c r="BZ5" s="2"/>
      <c r="CA5" s="2"/>
      <c r="CB5" s="2"/>
      <c r="CC5" s="2"/>
      <c r="CD5" s="2"/>
    </row>
    <row r="6" spans="1:82" x14ac:dyDescent="0.45">
      <c r="A6" s="4" t="s">
        <v>0</v>
      </c>
      <c r="C6" s="28">
        <v>0</v>
      </c>
      <c r="D6" s="28"/>
      <c r="E6" s="28"/>
      <c r="F6" s="29"/>
      <c r="G6" s="30">
        <v>45312</v>
      </c>
      <c r="H6" s="30">
        <v>45312</v>
      </c>
      <c r="I6" s="30">
        <v>45319</v>
      </c>
      <c r="J6" s="30">
        <v>45319</v>
      </c>
      <c r="K6" s="30">
        <v>45319</v>
      </c>
      <c r="L6" s="30">
        <v>45326</v>
      </c>
      <c r="M6" s="30">
        <v>45333</v>
      </c>
      <c r="N6" s="30">
        <v>45333</v>
      </c>
      <c r="O6" s="30">
        <v>45333</v>
      </c>
      <c r="P6" s="30">
        <v>45340</v>
      </c>
      <c r="Q6" s="30">
        <v>45340</v>
      </c>
      <c r="R6" s="31">
        <v>45361</v>
      </c>
      <c r="S6" s="30">
        <v>45375</v>
      </c>
      <c r="T6" s="30">
        <v>45375</v>
      </c>
      <c r="U6" s="32">
        <v>45389</v>
      </c>
      <c r="V6" s="32">
        <v>45403</v>
      </c>
      <c r="W6" s="32">
        <v>45406</v>
      </c>
      <c r="X6" s="32">
        <v>45410</v>
      </c>
      <c r="Y6" s="29"/>
      <c r="Z6" s="14"/>
      <c r="AA6" s="14"/>
      <c r="AB6" s="21" t="s">
        <v>134</v>
      </c>
      <c r="AC6" s="6"/>
      <c r="AD6" s="21" t="s">
        <v>95</v>
      </c>
      <c r="AE6" s="6" t="s">
        <v>97</v>
      </c>
      <c r="AF6" s="6" t="s">
        <v>96</v>
      </c>
      <c r="AG6" s="6" t="s">
        <v>98</v>
      </c>
      <c r="AH6" s="6" t="s">
        <v>115</v>
      </c>
      <c r="AI6" s="21" t="s">
        <v>99</v>
      </c>
      <c r="AJ6" s="21" t="s">
        <v>100</v>
      </c>
      <c r="AK6" s="6" t="s">
        <v>121</v>
      </c>
      <c r="AL6" s="6" t="s">
        <v>123</v>
      </c>
      <c r="AM6" s="21" t="s">
        <v>139</v>
      </c>
      <c r="AN6" s="6" t="s">
        <v>125</v>
      </c>
      <c r="AO6" s="6"/>
      <c r="AP6" s="6"/>
      <c r="AQ6" s="6"/>
      <c r="AR6" s="2"/>
      <c r="AS6" s="6" t="s">
        <v>110</v>
      </c>
      <c r="AT6" s="6" t="s">
        <v>111</v>
      </c>
      <c r="AU6" s="6" t="s">
        <v>113</v>
      </c>
      <c r="AV6" s="6" t="s">
        <v>112</v>
      </c>
      <c r="AW6" s="6" t="s">
        <v>114</v>
      </c>
      <c r="AX6" s="6" t="s">
        <v>115</v>
      </c>
      <c r="AY6" s="6"/>
      <c r="AZ6" s="6" t="s">
        <v>116</v>
      </c>
      <c r="BA6" s="6"/>
      <c r="BB6" s="6" t="s">
        <v>117</v>
      </c>
      <c r="BC6" s="6" t="s">
        <v>75</v>
      </c>
      <c r="BD6" s="6" t="s">
        <v>118</v>
      </c>
      <c r="BE6" s="6" t="s">
        <v>119</v>
      </c>
      <c r="BF6" s="6"/>
      <c r="BG6" s="6"/>
      <c r="BH6" s="6"/>
      <c r="BJ6" s="10">
        <v>45362</v>
      </c>
      <c r="BK6" s="7"/>
      <c r="BL6" s="7"/>
      <c r="BM6" s="7"/>
      <c r="BN6" s="10"/>
      <c r="BO6" s="7"/>
      <c r="BP6" s="7"/>
      <c r="BQ6" s="7"/>
      <c r="BR6" s="10"/>
      <c r="BS6" s="7"/>
      <c r="BT6" s="7"/>
      <c r="BU6" s="7"/>
      <c r="BV6" s="7" t="s">
        <v>78</v>
      </c>
      <c r="BW6" s="2"/>
      <c r="BX6" s="8" t="s">
        <v>78</v>
      </c>
      <c r="BY6" s="8"/>
      <c r="BZ6" s="2"/>
      <c r="CA6" s="2"/>
      <c r="CB6" s="2"/>
      <c r="CC6" s="2"/>
      <c r="CD6" s="2"/>
    </row>
    <row r="7" spans="1:82" x14ac:dyDescent="0.45">
      <c r="C7" s="28"/>
      <c r="D7" s="28"/>
      <c r="E7" s="28"/>
      <c r="F7" s="29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3"/>
      <c r="S7" s="28"/>
      <c r="T7" s="28"/>
      <c r="U7" s="28"/>
      <c r="V7" s="28"/>
      <c r="W7" s="28"/>
      <c r="X7" s="28"/>
      <c r="Y7" s="29"/>
      <c r="Z7" s="14"/>
      <c r="AA7" s="14"/>
      <c r="AB7" s="21"/>
      <c r="AC7" s="6"/>
      <c r="AD7" s="21" t="s">
        <v>111</v>
      </c>
      <c r="AE7" s="11" t="s">
        <v>113</v>
      </c>
      <c r="AF7" s="6" t="s">
        <v>112</v>
      </c>
      <c r="AG7" s="6" t="s">
        <v>114</v>
      </c>
      <c r="AH7" s="20"/>
      <c r="AI7" s="21"/>
      <c r="AJ7" s="21" t="s">
        <v>116</v>
      </c>
      <c r="AK7" s="6" t="s">
        <v>122</v>
      </c>
      <c r="AL7" s="6" t="s">
        <v>124</v>
      </c>
      <c r="AM7" s="21" t="s">
        <v>119</v>
      </c>
      <c r="AN7" s="6" t="s">
        <v>118</v>
      </c>
      <c r="AO7" s="6"/>
      <c r="AP7" s="6"/>
      <c r="AQ7" s="6"/>
      <c r="AR7" s="2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J7" s="7">
        <v>55</v>
      </c>
      <c r="BK7" s="7" t="s">
        <v>93</v>
      </c>
      <c r="BL7" s="7" t="s">
        <v>120</v>
      </c>
      <c r="BM7" s="7"/>
      <c r="BN7" s="7">
        <v>50</v>
      </c>
      <c r="BO7" s="7" t="s">
        <v>93</v>
      </c>
      <c r="BP7" s="7" t="s">
        <v>120</v>
      </c>
      <c r="BQ7" s="7"/>
      <c r="BR7" s="7">
        <v>100</v>
      </c>
      <c r="BS7" s="7" t="s">
        <v>93</v>
      </c>
      <c r="BT7" s="7" t="s">
        <v>120</v>
      </c>
      <c r="BU7" s="7"/>
      <c r="BV7" s="7"/>
      <c r="BW7" s="2"/>
      <c r="BX7" s="8"/>
      <c r="BY7" s="8"/>
      <c r="BZ7" s="2"/>
      <c r="CA7" s="2"/>
      <c r="CB7" s="2"/>
      <c r="CC7" s="2"/>
      <c r="CD7" s="2"/>
    </row>
    <row r="8" spans="1:82" ht="14.25" customHeight="1" x14ac:dyDescent="0.45">
      <c r="A8" s="5" t="s">
        <v>73</v>
      </c>
      <c r="C8" s="28">
        <v>0</v>
      </c>
      <c r="D8" s="28">
        <v>0</v>
      </c>
      <c r="E8" s="28">
        <v>0</v>
      </c>
      <c r="F8" s="29"/>
      <c r="G8" s="28">
        <v>10</v>
      </c>
      <c r="H8" s="28">
        <v>10</v>
      </c>
      <c r="I8" s="28">
        <v>10</v>
      </c>
      <c r="J8" s="28">
        <v>9</v>
      </c>
      <c r="K8" s="28">
        <v>10</v>
      </c>
      <c r="L8" s="28">
        <v>9</v>
      </c>
      <c r="M8" s="28">
        <v>10</v>
      </c>
      <c r="N8" s="28">
        <v>9</v>
      </c>
      <c r="O8" s="28">
        <v>10</v>
      </c>
      <c r="P8" s="28">
        <v>7</v>
      </c>
      <c r="Q8" s="28">
        <v>7</v>
      </c>
      <c r="R8" s="33">
        <v>9</v>
      </c>
      <c r="S8" s="28">
        <v>8</v>
      </c>
      <c r="T8" s="28">
        <v>9</v>
      </c>
      <c r="U8" s="28">
        <v>7</v>
      </c>
      <c r="V8" s="28"/>
      <c r="W8" s="28"/>
      <c r="X8" s="28"/>
      <c r="Y8" s="28">
        <f>SUM(C8:X8)</f>
        <v>134</v>
      </c>
      <c r="Z8" s="19">
        <f>Y8/$Y$46</f>
        <v>0.72432432432432436</v>
      </c>
      <c r="AA8" s="19"/>
      <c r="AB8" s="21">
        <v>20</v>
      </c>
      <c r="AC8" s="34">
        <f>AB8/25*10</f>
        <v>8</v>
      </c>
      <c r="AD8" s="21">
        <v>5</v>
      </c>
      <c r="AE8" s="21">
        <v>10</v>
      </c>
      <c r="AF8" s="21">
        <v>10</v>
      </c>
      <c r="AG8" s="6">
        <v>10</v>
      </c>
      <c r="AH8" s="6">
        <v>9</v>
      </c>
      <c r="AI8" s="21">
        <v>9</v>
      </c>
      <c r="AJ8" s="20">
        <v>0</v>
      </c>
      <c r="AK8" s="6">
        <v>9</v>
      </c>
      <c r="AL8" s="6">
        <v>7.5</v>
      </c>
      <c r="AM8" s="21">
        <v>7</v>
      </c>
      <c r="AN8" s="6"/>
      <c r="AO8" s="6"/>
      <c r="AP8" s="34">
        <f>AC8+SUM(AD8:AN8)-MIN(AD8:AN8)</f>
        <v>84.5</v>
      </c>
      <c r="AQ8" s="23">
        <f>AP8/$AP$47</f>
        <v>0.84499999999999997</v>
      </c>
      <c r="AS8" s="6">
        <v>8</v>
      </c>
      <c r="AT8" s="6">
        <v>0</v>
      </c>
      <c r="AU8" s="6">
        <v>8.5</v>
      </c>
      <c r="AV8" s="6">
        <v>9</v>
      </c>
      <c r="AW8" s="6">
        <v>9.75</v>
      </c>
      <c r="AX8" s="6">
        <v>7.5</v>
      </c>
      <c r="AY8" s="6">
        <v>7.75</v>
      </c>
      <c r="AZ8" s="6">
        <v>0</v>
      </c>
      <c r="BA8" s="6">
        <v>8.75</v>
      </c>
      <c r="BB8" s="6"/>
      <c r="BC8" s="6"/>
      <c r="BD8" s="6"/>
      <c r="BE8" s="6"/>
      <c r="BF8" s="6">
        <f>SUM(AS8:BE8)-MIN(AS8:BE8)</f>
        <v>59.25</v>
      </c>
      <c r="BG8" s="23">
        <f>BF8/$BF$47</f>
        <v>0.74062499999999998</v>
      </c>
      <c r="BH8" s="6"/>
      <c r="BJ8" s="42">
        <v>45</v>
      </c>
      <c r="BK8" s="13">
        <f>BJ8/$BJ$7</f>
        <v>0.81818181818181823</v>
      </c>
      <c r="BL8" s="7" t="str">
        <f>IF( BK8&gt;0.89999,"A",IF( BK8&gt;0.79999,"B",IF( BK8&gt;0.69999,"C",IF( BK8&gt;0.59999,"D","F"))))</f>
        <v>B</v>
      </c>
      <c r="BM8" s="7"/>
      <c r="BN8" s="22">
        <v>37</v>
      </c>
      <c r="BO8" s="13">
        <f>BN8/$BN$7</f>
        <v>0.74</v>
      </c>
      <c r="BP8" s="7" t="str">
        <f>IF( BO8&gt;0.89999,"A",IF( BO8&gt;0.79999,"B",IF( BO8&gt;0.69999,"C",IF( BO8&gt;0.59999,"D","F"))))</f>
        <v>C</v>
      </c>
      <c r="BQ8" s="7"/>
      <c r="BR8" s="22">
        <v>0</v>
      </c>
      <c r="BS8" s="13">
        <f>BR8/$BR$7</f>
        <v>0</v>
      </c>
      <c r="BT8" s="7" t="str">
        <f>IF( BS8&gt;0.89999,"A",IF( BS8&gt;0.79999,"B",IF( BS8&gt;0.69999,"C",IF( BS8&gt;0.59999,"D","F"))))</f>
        <v>F</v>
      </c>
      <c r="BU8" s="7"/>
      <c r="BV8" s="13">
        <f>(SUM(BK8,BO8,BS8)-MIN(BK8,BO8,BS8))/2</f>
        <v>0.77909090909090906</v>
      </c>
      <c r="BX8" s="19">
        <f>0.1333333333*Z8+0.133333333*AQ8+0.13333333333*BG8+0.6*BV8</f>
        <v>0.77544778838950901</v>
      </c>
      <c r="BY8" s="8" t="str">
        <f>IF( BX8&gt;0.89999,"A",IF( BX8&gt;0.79999,"B",IF( BX8&gt;0.69999,"C",IF( BX8&gt;0.59999,"D","F"))))</f>
        <v>C</v>
      </c>
    </row>
    <row r="9" spans="1:82" ht="14.25" customHeight="1" x14ac:dyDescent="0.45">
      <c r="A9" s="5" t="s">
        <v>60</v>
      </c>
      <c r="C9" s="28">
        <v>8.4</v>
      </c>
      <c r="D9" s="28">
        <v>10</v>
      </c>
      <c r="E9" s="28">
        <v>9</v>
      </c>
      <c r="F9" s="29"/>
      <c r="G9" s="28">
        <v>10</v>
      </c>
      <c r="H9" s="28">
        <v>8</v>
      </c>
      <c r="I9" s="28">
        <v>10</v>
      </c>
      <c r="J9" s="28">
        <v>9</v>
      </c>
      <c r="K9" s="28">
        <v>10</v>
      </c>
      <c r="L9" s="28">
        <v>11</v>
      </c>
      <c r="M9" s="28">
        <v>10</v>
      </c>
      <c r="N9" s="28">
        <v>10</v>
      </c>
      <c r="O9" s="28">
        <v>6</v>
      </c>
      <c r="P9" s="28">
        <v>8</v>
      </c>
      <c r="Q9" s="28">
        <v>7</v>
      </c>
      <c r="R9" s="33">
        <v>5</v>
      </c>
      <c r="S9" s="28">
        <v>7</v>
      </c>
      <c r="T9" s="28">
        <v>5</v>
      </c>
      <c r="U9" s="28">
        <v>4</v>
      </c>
      <c r="V9" s="28"/>
      <c r="W9" s="28"/>
      <c r="X9" s="28"/>
      <c r="Y9" s="28">
        <f>SUM(C9:X9)</f>
        <v>147.4</v>
      </c>
      <c r="Z9" s="19">
        <f>Y9/$Y$46</f>
        <v>0.79675675675675683</v>
      </c>
      <c r="AA9" s="19"/>
      <c r="AB9" s="21">
        <v>24</v>
      </c>
      <c r="AC9" s="34">
        <f>AB9/25*10</f>
        <v>9.6</v>
      </c>
      <c r="AD9" s="20">
        <v>0</v>
      </c>
      <c r="AE9" s="21">
        <v>9</v>
      </c>
      <c r="AF9" s="20">
        <v>0</v>
      </c>
      <c r="AG9" s="6">
        <v>10</v>
      </c>
      <c r="AH9" s="6">
        <v>9</v>
      </c>
      <c r="AI9" s="21">
        <v>9</v>
      </c>
      <c r="AJ9" s="20">
        <v>0</v>
      </c>
      <c r="AK9" s="6">
        <v>9</v>
      </c>
      <c r="AL9" s="6">
        <v>10</v>
      </c>
      <c r="AM9" s="21">
        <v>6</v>
      </c>
      <c r="AN9" s="6"/>
      <c r="AO9" s="6"/>
      <c r="AP9" s="34">
        <f>AC9+SUM(AD9:AN9)-MIN(AD9:AN9)</f>
        <v>71.599999999999994</v>
      </c>
      <c r="AQ9" s="23">
        <f>AP9/$AP$47</f>
        <v>0.71599999999999997</v>
      </c>
      <c r="AS9" s="6">
        <v>10</v>
      </c>
      <c r="AT9" s="6">
        <v>0</v>
      </c>
      <c r="AU9" s="6">
        <v>8.5</v>
      </c>
      <c r="AV9" s="6">
        <v>0</v>
      </c>
      <c r="AW9" s="6">
        <v>9.5</v>
      </c>
      <c r="AX9" s="6">
        <v>9</v>
      </c>
      <c r="AY9" s="6">
        <v>8.75</v>
      </c>
      <c r="AZ9" s="6">
        <v>0</v>
      </c>
      <c r="BA9" s="6">
        <v>9.5</v>
      </c>
      <c r="BB9" s="6"/>
      <c r="BC9" s="6"/>
      <c r="BD9" s="6"/>
      <c r="BE9" s="6"/>
      <c r="BF9" s="6">
        <f>SUM(AS9:BE9)-MIN(AS9:BE9)</f>
        <v>55.25</v>
      </c>
      <c r="BG9" s="23">
        <f>BF9/$BF$47</f>
        <v>0.69062500000000004</v>
      </c>
      <c r="BH9" s="6"/>
      <c r="BJ9" s="42">
        <v>47.5</v>
      </c>
      <c r="BK9" s="13">
        <f>BJ9/$BJ$7</f>
        <v>0.86363636363636365</v>
      </c>
      <c r="BL9" s="7" t="str">
        <f>IF( BK9&gt;0.89999,"A",IF( BK9&gt;0.79999,"B",IF( BK9&gt;0.69999,"C",IF( BK9&gt;0.59999,"D","F"))))</f>
        <v>B</v>
      </c>
      <c r="BM9" s="7"/>
      <c r="BN9" s="22">
        <v>37</v>
      </c>
      <c r="BO9" s="13">
        <f>BN9/$BN$7</f>
        <v>0.74</v>
      </c>
      <c r="BP9" s="7" t="str">
        <f>IF( BO9&gt;0.89999,"A",IF( BO9&gt;0.79999,"B",IF( BO9&gt;0.69999,"C",IF( BO9&gt;0.59999,"D","F"))))</f>
        <v>C</v>
      </c>
      <c r="BQ9" s="7"/>
      <c r="BR9" s="22">
        <v>0</v>
      </c>
      <c r="BS9" s="13">
        <f>BR9/$BR$7</f>
        <v>0</v>
      </c>
      <c r="BT9" s="7" t="str">
        <f>IF( BS9&gt;0.89999,"A",IF( BS9&gt;0.79999,"B",IF( BS9&gt;0.69999,"C",IF( BS9&gt;0.59999,"D","F"))))</f>
        <v>F</v>
      </c>
      <c r="BU9" s="7"/>
      <c r="BV9" s="13">
        <f>(SUM(BK9,BO9,BS9)-MIN(BK9,BO9,BS9))/2</f>
        <v>0.80181818181818176</v>
      </c>
      <c r="BX9" s="19">
        <f>0.1333333333*Z9+0.133333333*AQ9+0.13333333333*BG9+0.6*BV9</f>
        <v>0.77487514305761596</v>
      </c>
      <c r="BY9" s="8" t="str">
        <f>IF( BX9&gt;0.89999,"A",IF( BX9&gt;0.79999,"B",IF( BX9&gt;0.69999,"C",IF( BX9&gt;0.59999,"D","F"))))</f>
        <v>C</v>
      </c>
    </row>
    <row r="10" spans="1:82" ht="14.25" customHeight="1" x14ac:dyDescent="0.45">
      <c r="A10" s="5" t="s">
        <v>59</v>
      </c>
      <c r="C10" s="28">
        <v>8.4</v>
      </c>
      <c r="D10" s="28">
        <v>5.0999999999999996</v>
      </c>
      <c r="E10" s="28">
        <v>9</v>
      </c>
      <c r="F10" s="29"/>
      <c r="G10" s="28">
        <v>10</v>
      </c>
      <c r="H10" s="28">
        <v>10</v>
      </c>
      <c r="I10" s="28">
        <v>10</v>
      </c>
      <c r="J10" s="28">
        <v>9</v>
      </c>
      <c r="K10" s="28">
        <v>9</v>
      </c>
      <c r="L10" s="28">
        <v>10</v>
      </c>
      <c r="M10" s="28">
        <v>10</v>
      </c>
      <c r="N10" s="28">
        <v>9</v>
      </c>
      <c r="O10" s="28">
        <v>9</v>
      </c>
      <c r="P10" s="28">
        <v>10</v>
      </c>
      <c r="Q10" s="28">
        <v>10</v>
      </c>
      <c r="R10" s="33">
        <v>8</v>
      </c>
      <c r="S10" s="28">
        <v>12</v>
      </c>
      <c r="T10" s="28">
        <v>10</v>
      </c>
      <c r="U10" s="28">
        <v>10</v>
      </c>
      <c r="V10" s="28"/>
      <c r="W10" s="28"/>
      <c r="X10" s="28"/>
      <c r="Y10" s="28">
        <f>SUM(G10:X10)</f>
        <v>146</v>
      </c>
      <c r="Z10" s="19">
        <f>Y10/$Y$46</f>
        <v>0.78918918918918923</v>
      </c>
      <c r="AA10" s="19"/>
      <c r="AB10" s="21">
        <v>24</v>
      </c>
      <c r="AC10" s="34">
        <f>AB10/25*10</f>
        <v>9.6</v>
      </c>
      <c r="AD10" s="21">
        <v>10</v>
      </c>
      <c r="AE10" s="21">
        <v>10</v>
      </c>
      <c r="AF10" s="21">
        <v>9</v>
      </c>
      <c r="AG10" s="6">
        <v>9.5</v>
      </c>
      <c r="AH10" s="6">
        <v>9</v>
      </c>
      <c r="AI10" s="21">
        <v>8</v>
      </c>
      <c r="AJ10" s="21">
        <v>9</v>
      </c>
      <c r="AK10" s="6">
        <v>7</v>
      </c>
      <c r="AL10" s="21">
        <v>8.5</v>
      </c>
      <c r="AM10" s="21">
        <v>9</v>
      </c>
      <c r="AN10" s="6"/>
      <c r="AO10" s="6"/>
      <c r="AP10" s="34">
        <f>AC10+SUM(AD10:AN10)-MIN(AD10:AN10)</f>
        <v>91.6</v>
      </c>
      <c r="AQ10" s="23">
        <f>AP10/$AP$47</f>
        <v>0.91599999999999993</v>
      </c>
      <c r="AS10" s="6">
        <v>9</v>
      </c>
      <c r="AT10" s="6">
        <v>10</v>
      </c>
      <c r="AU10" s="6">
        <v>8.5</v>
      </c>
      <c r="AV10" s="6">
        <v>9.75</v>
      </c>
      <c r="AW10" s="6">
        <v>9.25</v>
      </c>
      <c r="AX10" s="6">
        <v>8.75</v>
      </c>
      <c r="AY10" s="6">
        <v>7.75</v>
      </c>
      <c r="AZ10" s="6">
        <v>8.75</v>
      </c>
      <c r="BA10" s="6">
        <v>8.75</v>
      </c>
      <c r="BB10" s="6"/>
      <c r="BC10" s="6"/>
      <c r="BD10" s="6"/>
      <c r="BE10" s="6"/>
      <c r="BF10" s="6">
        <f>SUM(AS10:BD10)-MIN(AS10:BD10)</f>
        <v>72.75</v>
      </c>
      <c r="BG10" s="23">
        <f>BF10/$BF$47</f>
        <v>0.90937500000000004</v>
      </c>
      <c r="BH10" s="6"/>
      <c r="BJ10" s="42">
        <v>31</v>
      </c>
      <c r="BK10" s="13">
        <f>BJ10/$BJ$7</f>
        <v>0.5636363636363636</v>
      </c>
      <c r="BL10" s="7" t="str">
        <f>IF( BK10&gt;0.89999,"A",IF( BK10&gt;0.79999,"B",IF( BK10&gt;0.69999,"C",IF( BK10&gt;0.59999,"D","F"))))</f>
        <v>F</v>
      </c>
      <c r="BM10" s="7"/>
      <c r="BN10" s="22">
        <v>37</v>
      </c>
      <c r="BO10" s="13">
        <f>BN10/$BN$7</f>
        <v>0.74</v>
      </c>
      <c r="BP10" s="7" t="str">
        <f>IF( BO10&gt;0.89999,"A",IF( BO10&gt;0.79999,"B",IF( BO10&gt;0.69999,"C",IF( BO10&gt;0.59999,"D","F"))))</f>
        <v>C</v>
      </c>
      <c r="BQ10" s="7"/>
      <c r="BR10" s="22">
        <v>0</v>
      </c>
      <c r="BS10" s="13">
        <f>BR10/$BR$7</f>
        <v>0</v>
      </c>
      <c r="BT10" s="7" t="str">
        <f>IF( BS10&gt;0.89999,"A",IF( BS10&gt;0.79999,"B",IF( BS10&gt;0.69999,"C",IF( BS10&gt;0.59999,"D","F"))))</f>
        <v>F</v>
      </c>
      <c r="BU10" s="7"/>
      <c r="BV10" s="13">
        <f>(SUM(BK10,BO10,BS10)-MIN(BK10,BO10,BS10))/2</f>
        <v>0.65181818181818185</v>
      </c>
      <c r="BX10" s="19">
        <f>0.1333333333*Z10+0.133333333*AQ10+0.13333333333*BG10+0.6*BV10</f>
        <v>0.73969946731479674</v>
      </c>
      <c r="BY10" s="8" t="str">
        <f>IF( BX10&gt;0.89999,"A",IF( BX10&gt;0.79999,"B",IF( BX10&gt;0.69999,"C",IF( BX10&gt;0.59999,"D","F"))))</f>
        <v>C</v>
      </c>
    </row>
    <row r="11" spans="1:82" ht="14.25" customHeight="1" x14ac:dyDescent="0.45">
      <c r="A11" s="5" t="s">
        <v>63</v>
      </c>
      <c r="C11" s="28">
        <v>11.1</v>
      </c>
      <c r="D11" s="28">
        <v>10</v>
      </c>
      <c r="E11" s="28">
        <v>10</v>
      </c>
      <c r="F11" s="29"/>
      <c r="G11" s="28">
        <v>10</v>
      </c>
      <c r="H11" s="28">
        <v>10</v>
      </c>
      <c r="I11" s="28">
        <v>10</v>
      </c>
      <c r="J11" s="28">
        <v>10</v>
      </c>
      <c r="K11" s="28">
        <v>10</v>
      </c>
      <c r="L11" s="28">
        <v>11</v>
      </c>
      <c r="M11" s="28">
        <v>10</v>
      </c>
      <c r="N11" s="28">
        <v>10</v>
      </c>
      <c r="O11" s="28">
        <v>10</v>
      </c>
      <c r="P11" s="28">
        <v>10</v>
      </c>
      <c r="Q11" s="28">
        <v>10</v>
      </c>
      <c r="R11" s="43">
        <v>0</v>
      </c>
      <c r="S11" s="28">
        <v>12</v>
      </c>
      <c r="T11" s="28">
        <v>9</v>
      </c>
      <c r="U11" s="28">
        <v>9</v>
      </c>
      <c r="V11" s="28"/>
      <c r="W11" s="28"/>
      <c r="X11" s="28"/>
      <c r="Y11" s="28">
        <f>SUM(G11:X11)</f>
        <v>141</v>
      </c>
      <c r="Z11" s="19">
        <f>Y11/$Y$46</f>
        <v>0.76216216216216215</v>
      </c>
      <c r="AA11" s="19"/>
      <c r="AB11" s="21">
        <v>23</v>
      </c>
      <c r="AC11" s="34">
        <f>AB11/25*10</f>
        <v>9.2000000000000011</v>
      </c>
      <c r="AD11" s="21">
        <v>10</v>
      </c>
      <c r="AE11" s="21">
        <v>10</v>
      </c>
      <c r="AF11" s="21">
        <v>10</v>
      </c>
      <c r="AG11" s="6">
        <v>10</v>
      </c>
      <c r="AH11" s="6">
        <v>10</v>
      </c>
      <c r="AI11" s="21">
        <v>10</v>
      </c>
      <c r="AJ11" s="21">
        <v>9</v>
      </c>
      <c r="AK11" s="6">
        <v>7</v>
      </c>
      <c r="AL11" s="6">
        <v>9</v>
      </c>
      <c r="AM11" s="21">
        <v>9.5</v>
      </c>
      <c r="AN11" s="6"/>
      <c r="AO11" s="6"/>
      <c r="AP11" s="34">
        <f>AC11+SUM(AD11:AN11)-MIN(AD11:AN11)</f>
        <v>96.7</v>
      </c>
      <c r="AQ11" s="23">
        <f>AP11/$AP$47</f>
        <v>0.96700000000000008</v>
      </c>
      <c r="AS11" s="11">
        <v>9</v>
      </c>
      <c r="AT11" s="6">
        <v>10</v>
      </c>
      <c r="AU11" s="6">
        <v>8</v>
      </c>
      <c r="AV11" s="6">
        <v>10</v>
      </c>
      <c r="AW11" s="6">
        <v>9.25</v>
      </c>
      <c r="AX11" s="6">
        <v>7.5</v>
      </c>
      <c r="AY11" s="6">
        <v>8.25</v>
      </c>
      <c r="AZ11" s="6">
        <v>8.75</v>
      </c>
      <c r="BA11" s="6">
        <v>9.5</v>
      </c>
      <c r="BB11" s="6"/>
      <c r="BC11" s="6"/>
      <c r="BD11" s="6"/>
      <c r="BE11" s="6"/>
      <c r="BF11" s="6">
        <f>SUM(AS11:BE11)-MIN(AS11:BE11)</f>
        <v>72.75</v>
      </c>
      <c r="BG11" s="23">
        <f>BF11/$BF$47</f>
        <v>0.90937500000000004</v>
      </c>
      <c r="BH11" s="6"/>
      <c r="BJ11" s="42">
        <v>51.25</v>
      </c>
      <c r="BK11" s="13">
        <f>BJ11/$BJ$7</f>
        <v>0.93181818181818177</v>
      </c>
      <c r="BL11" s="7" t="str">
        <f>IF( BK11&gt;0.89999,"A",IF( BK11&gt;0.79999,"B",IF( BK11&gt;0.69999,"C",IF( BK11&gt;0.59999,"D","F"))))</f>
        <v>A</v>
      </c>
      <c r="BM11" s="7"/>
      <c r="BN11" s="22">
        <v>37</v>
      </c>
      <c r="BO11" s="13">
        <f>BN11/$BN$7</f>
        <v>0.74</v>
      </c>
      <c r="BP11" s="7" t="str">
        <f>IF( BO11&gt;0.89999,"A",IF( BO11&gt;0.79999,"B",IF( BO11&gt;0.69999,"C",IF( BO11&gt;0.59999,"D","F"))))</f>
        <v>C</v>
      </c>
      <c r="BQ11" s="7"/>
      <c r="BR11" s="22">
        <v>0</v>
      </c>
      <c r="BS11" s="13">
        <f>BR11/$BR$7</f>
        <v>0</v>
      </c>
      <c r="BT11" s="7" t="str">
        <f>IF( BS11&gt;0.89999,"A",IF( BS11&gt;0.79999,"B",IF( BS11&gt;0.69999,"C",IF( BS11&gt;0.59999,"D","F"))))</f>
        <v>F</v>
      </c>
      <c r="BU11" s="7"/>
      <c r="BV11" s="13">
        <f>(SUM(BK11,BO11,BS11)-MIN(BK11,BO11,BS11))/2</f>
        <v>0.83590909090909093</v>
      </c>
      <c r="BX11" s="19">
        <f>0.1333333333*Z11+0.133333333*AQ11+0.13333333333*BG11+0.6*BV11</f>
        <v>0.85335040914963955</v>
      </c>
      <c r="BY11" s="8" t="str">
        <f>IF( BX11&gt;0.89999,"A",IF( BX11&gt;0.79999,"B",IF( BX11&gt;0.69999,"C",IF( BX11&gt;0.59999,"D","F"))))</f>
        <v>B</v>
      </c>
    </row>
    <row r="12" spans="1:82" x14ac:dyDescent="0.45">
      <c r="A12" s="5" t="s">
        <v>45</v>
      </c>
      <c r="C12" s="28">
        <v>0</v>
      </c>
      <c r="D12" s="28">
        <v>0</v>
      </c>
      <c r="E12" s="28">
        <v>8</v>
      </c>
      <c r="F12" s="29"/>
      <c r="G12" s="28">
        <v>10</v>
      </c>
      <c r="H12" s="28">
        <v>10</v>
      </c>
      <c r="I12" s="28">
        <v>10</v>
      </c>
      <c r="J12" s="28">
        <v>10</v>
      </c>
      <c r="K12" s="28">
        <v>10</v>
      </c>
      <c r="L12" s="28">
        <v>11</v>
      </c>
      <c r="M12" s="28">
        <v>9</v>
      </c>
      <c r="N12" s="28">
        <v>9</v>
      </c>
      <c r="O12" s="28">
        <v>4</v>
      </c>
      <c r="P12" s="28">
        <v>9</v>
      </c>
      <c r="Q12" s="40">
        <v>0</v>
      </c>
      <c r="R12" s="33">
        <v>7</v>
      </c>
      <c r="S12" s="28">
        <v>12</v>
      </c>
      <c r="T12" s="28">
        <v>8</v>
      </c>
      <c r="U12" s="28">
        <v>8</v>
      </c>
      <c r="V12" s="28"/>
      <c r="W12" s="28"/>
      <c r="X12" s="28"/>
      <c r="Y12" s="28">
        <f>SUM(C12:X12)</f>
        <v>135</v>
      </c>
      <c r="Z12" s="19">
        <f>Y12/$Y$46</f>
        <v>0.72972972972972971</v>
      </c>
      <c r="AA12" s="19"/>
      <c r="AB12" s="21">
        <v>24</v>
      </c>
      <c r="AC12" s="34">
        <f>AB12/25*10</f>
        <v>9.6</v>
      </c>
      <c r="AD12" s="21">
        <v>9</v>
      </c>
      <c r="AE12" s="21">
        <v>10</v>
      </c>
      <c r="AF12" s="20">
        <v>0</v>
      </c>
      <c r="AG12" s="6">
        <v>9</v>
      </c>
      <c r="AH12" s="6">
        <v>9</v>
      </c>
      <c r="AI12" s="21">
        <v>9</v>
      </c>
      <c r="AJ12" s="20">
        <v>0</v>
      </c>
      <c r="AK12" s="6">
        <v>9</v>
      </c>
      <c r="AL12" s="20">
        <v>0</v>
      </c>
      <c r="AM12" s="21">
        <v>7.5</v>
      </c>
      <c r="AN12" s="6"/>
      <c r="AO12" s="6"/>
      <c r="AP12" s="34">
        <f>AC12+SUM(AD12:AN12)-MIN(AD12:AN12)</f>
        <v>72.099999999999994</v>
      </c>
      <c r="AQ12" s="23">
        <f>AP12/$AP$47</f>
        <v>0.72099999999999997</v>
      </c>
      <c r="AS12" s="6">
        <v>9</v>
      </c>
      <c r="AT12" s="6">
        <v>10</v>
      </c>
      <c r="AU12" s="6">
        <v>8</v>
      </c>
      <c r="AV12" s="6">
        <v>0</v>
      </c>
      <c r="AW12" s="6">
        <v>9.75</v>
      </c>
      <c r="AX12" s="6">
        <v>7.5</v>
      </c>
      <c r="AY12" s="6">
        <v>8.75</v>
      </c>
      <c r="AZ12" s="6">
        <v>0</v>
      </c>
      <c r="BA12" s="6">
        <v>8.5</v>
      </c>
      <c r="BB12" s="6"/>
      <c r="BC12" s="6"/>
      <c r="BD12" s="6"/>
      <c r="BE12" s="6"/>
      <c r="BF12" s="6">
        <f>SUM(AS12:BD12)-MIN(AS12:BD12)</f>
        <v>61.5</v>
      </c>
      <c r="BG12" s="23">
        <f>BF12/$BF$47</f>
        <v>0.76875000000000004</v>
      </c>
      <c r="BH12" s="6"/>
      <c r="BJ12" s="42">
        <v>50.5</v>
      </c>
      <c r="BK12" s="13">
        <f>BJ12/$BJ$7</f>
        <v>0.91818181818181821</v>
      </c>
      <c r="BL12" s="7" t="str">
        <f>IF( BK12&gt;0.89999,"A",IF( BK12&gt;0.79999,"B",IF( BK12&gt;0.69999,"C",IF( BK12&gt;0.59999,"D","F"))))</f>
        <v>A</v>
      </c>
      <c r="BM12" s="7"/>
      <c r="BN12" s="22">
        <v>37</v>
      </c>
      <c r="BO12" s="13">
        <f>BN12/$BN$7</f>
        <v>0.74</v>
      </c>
      <c r="BP12" s="7" t="str">
        <f>IF( BO12&gt;0.89999,"A",IF( BO12&gt;0.79999,"B",IF( BO12&gt;0.69999,"C",IF( BO12&gt;0.59999,"D","F"))))</f>
        <v>C</v>
      </c>
      <c r="BQ12" s="7"/>
      <c r="BR12" s="22">
        <v>0</v>
      </c>
      <c r="BS12" s="13">
        <f>BR12/$BR$7</f>
        <v>0</v>
      </c>
      <c r="BT12" s="7" t="str">
        <f>IF( BS12&gt;0.89999,"A",IF( BS12&gt;0.79999,"B",IF( BS12&gt;0.69999,"C",IF( BS12&gt;0.59999,"D","F"))))</f>
        <v>F</v>
      </c>
      <c r="BU12" s="7"/>
      <c r="BV12" s="13">
        <f>(SUM(BK12,BO12,BS12)-MIN(BK12,BO12,BS12))/2</f>
        <v>0.8290909090909091</v>
      </c>
      <c r="BX12" s="19">
        <f>0.1333333333*Z12+0.133333333*AQ12+0.13333333333*BG12+0.6*BV12</f>
        <v>0.79338517581795598</v>
      </c>
      <c r="BY12" s="8" t="str">
        <f>IF( BX12&gt;0.89999,"A",IF( BX12&gt;0.79999,"B",IF( BX12&gt;0.69999,"C",IF( BX12&gt;0.59999,"D","F"))))</f>
        <v>C</v>
      </c>
    </row>
    <row r="13" spans="1:82" ht="14.25" customHeight="1" x14ac:dyDescent="0.45">
      <c r="A13" s="5" t="s">
        <v>42</v>
      </c>
      <c r="C13" s="28">
        <v>12</v>
      </c>
      <c r="D13" s="28">
        <v>10</v>
      </c>
      <c r="E13" s="28">
        <v>10</v>
      </c>
      <c r="F13" s="29"/>
      <c r="G13" s="28">
        <v>10</v>
      </c>
      <c r="H13" s="28">
        <v>10</v>
      </c>
      <c r="I13" s="28">
        <v>10</v>
      </c>
      <c r="J13" s="28">
        <v>10</v>
      </c>
      <c r="K13" s="28">
        <v>10</v>
      </c>
      <c r="L13" s="28">
        <v>11</v>
      </c>
      <c r="M13" s="28">
        <v>10</v>
      </c>
      <c r="N13" s="28">
        <v>10</v>
      </c>
      <c r="O13" s="28">
        <v>9</v>
      </c>
      <c r="P13" s="28">
        <v>10</v>
      </c>
      <c r="Q13" s="28">
        <v>10</v>
      </c>
      <c r="R13" s="33">
        <v>10</v>
      </c>
      <c r="S13" s="28">
        <v>12</v>
      </c>
      <c r="T13" s="28">
        <v>10</v>
      </c>
      <c r="U13" s="28">
        <v>10</v>
      </c>
      <c r="V13" s="28"/>
      <c r="W13" s="28"/>
      <c r="X13" s="28"/>
      <c r="Y13" s="28">
        <f>SUM(C13:X13)</f>
        <v>184</v>
      </c>
      <c r="Z13" s="19">
        <f>Y13/$Y$46</f>
        <v>0.99459459459459465</v>
      </c>
      <c r="AA13" s="19"/>
      <c r="AB13" s="21">
        <v>24</v>
      </c>
      <c r="AC13" s="34">
        <f>AB13/25*10</f>
        <v>9.6</v>
      </c>
      <c r="AD13" s="21">
        <v>10</v>
      </c>
      <c r="AE13" s="21">
        <v>9</v>
      </c>
      <c r="AF13" s="21">
        <v>10</v>
      </c>
      <c r="AG13" s="6">
        <v>7</v>
      </c>
      <c r="AH13" s="6">
        <v>9</v>
      </c>
      <c r="AI13" s="21">
        <v>10</v>
      </c>
      <c r="AJ13" s="21">
        <v>10</v>
      </c>
      <c r="AK13" s="6">
        <v>8</v>
      </c>
      <c r="AL13" s="6">
        <v>9</v>
      </c>
      <c r="AM13" s="21">
        <v>10</v>
      </c>
      <c r="AN13" s="6"/>
      <c r="AO13" s="6"/>
      <c r="AP13" s="34">
        <f>AC13+SUM(AD13:AN13)-MIN(AD13:AN13)</f>
        <v>94.6</v>
      </c>
      <c r="AQ13" s="23">
        <f>AP13/$AP$47</f>
        <v>0.94599999999999995</v>
      </c>
      <c r="AS13" s="6">
        <v>10</v>
      </c>
      <c r="AT13" s="6">
        <v>10</v>
      </c>
      <c r="AU13" s="6">
        <v>9.5</v>
      </c>
      <c r="AV13" s="6">
        <v>10</v>
      </c>
      <c r="AW13" s="6">
        <v>9.75</v>
      </c>
      <c r="AX13" s="6">
        <v>10</v>
      </c>
      <c r="AY13" s="6">
        <v>8</v>
      </c>
      <c r="AZ13" s="6">
        <v>9.5</v>
      </c>
      <c r="BA13" s="6">
        <v>10</v>
      </c>
      <c r="BB13" s="6"/>
      <c r="BC13" s="6"/>
      <c r="BD13" s="6"/>
      <c r="BE13" s="6"/>
      <c r="BF13" s="6">
        <f>SUM(AS13:BE13)-MIN(AS13:BE13)</f>
        <v>78.75</v>
      </c>
      <c r="BG13" s="23">
        <f>BF13/$BF$47</f>
        <v>0.984375</v>
      </c>
      <c r="BH13" s="6"/>
      <c r="BJ13" s="42">
        <v>55</v>
      </c>
      <c r="BK13" s="13">
        <f>BJ13/$BJ$7</f>
        <v>1</v>
      </c>
      <c r="BL13" s="7" t="str">
        <f>IF( BK13&gt;0.89999,"A",IF( BK13&gt;0.79999,"B",IF( BK13&gt;0.69999,"C",IF( BK13&gt;0.59999,"D","F"))))</f>
        <v>A</v>
      </c>
      <c r="BM13" s="7"/>
      <c r="BN13" s="22">
        <v>37</v>
      </c>
      <c r="BO13" s="13">
        <f>BN13/$BN$7</f>
        <v>0.74</v>
      </c>
      <c r="BP13" s="7" t="str">
        <f>IF( BO13&gt;0.89999,"A",IF( BO13&gt;0.79999,"B",IF( BO13&gt;0.69999,"C",IF( BO13&gt;0.59999,"D","F"))))</f>
        <v>C</v>
      </c>
      <c r="BQ13" s="7"/>
      <c r="BR13" s="22">
        <v>0</v>
      </c>
      <c r="BS13" s="13">
        <f>BR13/$BR$7</f>
        <v>0</v>
      </c>
      <c r="BT13" s="7" t="str">
        <f>IF( BS13&gt;0.89999,"A",IF( BS13&gt;0.79999,"B",IF( BS13&gt;0.69999,"C",IF( BS13&gt;0.59999,"D","F"))))</f>
        <v>F</v>
      </c>
      <c r="BU13" s="7"/>
      <c r="BV13" s="13">
        <f>(SUM(BK13,BO13,BS13)-MIN(BK13,BO13,BS13))/2</f>
        <v>0.87</v>
      </c>
      <c r="BX13" s="19">
        <f>0.1333333333*Z13+0.133333333*AQ13+0.13333333333*BG13+0.6*BV13</f>
        <v>0.91199594559417818</v>
      </c>
      <c r="BY13" s="8" t="str">
        <f>IF( BX13&gt;0.89999,"A",IF( BX13&gt;0.79999,"B",IF( BX13&gt;0.69999,"C",IF( BX13&gt;0.59999,"D","F"))))</f>
        <v>A</v>
      </c>
    </row>
    <row r="14" spans="1:82" x14ac:dyDescent="0.45">
      <c r="A14" s="5" t="s">
        <v>75</v>
      </c>
      <c r="C14" s="28">
        <v>10.199999999999999</v>
      </c>
      <c r="D14" s="28">
        <v>9</v>
      </c>
      <c r="E14" s="28">
        <v>10</v>
      </c>
      <c r="F14" s="29"/>
      <c r="G14" s="28">
        <v>10</v>
      </c>
      <c r="H14" s="28">
        <v>10</v>
      </c>
      <c r="I14" s="28">
        <v>10</v>
      </c>
      <c r="J14" s="28">
        <v>9</v>
      </c>
      <c r="K14" s="28">
        <v>9</v>
      </c>
      <c r="L14" s="28">
        <v>11</v>
      </c>
      <c r="M14" s="28">
        <v>9</v>
      </c>
      <c r="N14" s="28">
        <v>7</v>
      </c>
      <c r="O14" s="28">
        <v>7</v>
      </c>
      <c r="P14" s="28">
        <v>9</v>
      </c>
      <c r="Q14" s="28">
        <v>7</v>
      </c>
      <c r="R14" s="33">
        <v>9</v>
      </c>
      <c r="S14" s="28">
        <v>10</v>
      </c>
      <c r="T14" s="28">
        <v>7</v>
      </c>
      <c r="U14" s="28">
        <v>8</v>
      </c>
      <c r="V14" s="28"/>
      <c r="W14" s="28"/>
      <c r="X14" s="28"/>
      <c r="Y14" s="28">
        <f>SUM(C14:X14)</f>
        <v>161.19999999999999</v>
      </c>
      <c r="Z14" s="19">
        <f>Y14/$Y$46</f>
        <v>0.87135135135135133</v>
      </c>
      <c r="AA14" s="19"/>
      <c r="AB14" s="21">
        <v>24</v>
      </c>
      <c r="AC14" s="34">
        <f>AB14/25*10</f>
        <v>9.6</v>
      </c>
      <c r="AD14" s="21">
        <v>9</v>
      </c>
      <c r="AE14" s="21">
        <v>9</v>
      </c>
      <c r="AF14" s="21">
        <v>10</v>
      </c>
      <c r="AG14" s="6">
        <v>10</v>
      </c>
      <c r="AH14" s="6">
        <v>7</v>
      </c>
      <c r="AI14" s="21">
        <v>9</v>
      </c>
      <c r="AJ14" s="21">
        <v>6</v>
      </c>
      <c r="AK14" s="6">
        <v>8</v>
      </c>
      <c r="AL14" s="6">
        <v>8.5</v>
      </c>
      <c r="AM14" s="21">
        <v>6</v>
      </c>
      <c r="AN14" s="6"/>
      <c r="AO14" s="6"/>
      <c r="AP14" s="34">
        <f>AC14+SUM(AD14:AN14)-MIN(AD14:AN14)</f>
        <v>86.1</v>
      </c>
      <c r="AQ14" s="23">
        <f>AP14/$AP$47</f>
        <v>0.86099999999999999</v>
      </c>
      <c r="AS14" s="6">
        <v>8</v>
      </c>
      <c r="AT14" s="6">
        <v>8.5</v>
      </c>
      <c r="AU14" s="6">
        <v>8.5</v>
      </c>
      <c r="AV14" s="6">
        <v>9.75</v>
      </c>
      <c r="AW14" s="6">
        <v>9.25</v>
      </c>
      <c r="AX14" s="6">
        <v>8.5</v>
      </c>
      <c r="AY14" s="6">
        <v>9.25</v>
      </c>
      <c r="AZ14" s="6">
        <v>8.75</v>
      </c>
      <c r="BA14" s="6">
        <v>8.5</v>
      </c>
      <c r="BB14" s="6"/>
      <c r="BC14" s="6"/>
      <c r="BD14" s="6"/>
      <c r="BE14" s="6"/>
      <c r="BF14" s="6">
        <f>SUM(AS14:BE14)-MIN(AS14:BE14)</f>
        <v>71</v>
      </c>
      <c r="BG14" s="23">
        <f>BF14/$BF$47</f>
        <v>0.88749999999999996</v>
      </c>
      <c r="BH14" s="6"/>
      <c r="BJ14" s="42">
        <v>31</v>
      </c>
      <c r="BK14" s="13">
        <f>BJ14/$BJ$7</f>
        <v>0.5636363636363636</v>
      </c>
      <c r="BL14" s="7" t="str">
        <f>IF( BK14&gt;0.89999,"A",IF( BK14&gt;0.79999,"B",IF( BK14&gt;0.69999,"C",IF( BK14&gt;0.59999,"D","F"))))</f>
        <v>F</v>
      </c>
      <c r="BM14" s="7"/>
      <c r="BN14" s="22">
        <v>37</v>
      </c>
      <c r="BO14" s="13">
        <f>BN14/$BN$7</f>
        <v>0.74</v>
      </c>
      <c r="BP14" s="7" t="str">
        <f>IF( BO14&gt;0.89999,"A",IF( BO14&gt;0.79999,"B",IF( BO14&gt;0.69999,"C",IF( BO14&gt;0.59999,"D","F"))))</f>
        <v>C</v>
      </c>
      <c r="BQ14" s="7"/>
      <c r="BR14" s="22">
        <v>0</v>
      </c>
      <c r="BS14" s="13">
        <f>BR14/$BR$7</f>
        <v>0</v>
      </c>
      <c r="BT14" s="7" t="str">
        <f>IF( BS14&gt;0.89999,"A",IF( BS14&gt;0.79999,"B",IF( BS14&gt;0.69999,"C",IF( BS14&gt;0.59999,"D","F"))))</f>
        <v>F</v>
      </c>
      <c r="BU14" s="7"/>
      <c r="BV14" s="13">
        <f>(SUM(BK14,BO14,BS14)-MIN(BK14,BO14,BS14))/2</f>
        <v>0.65181818181818185</v>
      </c>
      <c r="BX14" s="19">
        <f>0.1333333333*Z14+0.133333333*AQ14+0.13333333333*BG14+0.6*BV14</f>
        <v>0.74040442228541914</v>
      </c>
      <c r="BY14" s="8" t="str">
        <f>IF( BX14&gt;0.89999,"A",IF( BX14&gt;0.79999,"B",IF( BX14&gt;0.69999,"C",IF( BX14&gt;0.59999,"D","F"))))</f>
        <v>C</v>
      </c>
    </row>
    <row r="15" spans="1:82" ht="14.25" customHeight="1" x14ac:dyDescent="0.45">
      <c r="A15" s="5" t="s">
        <v>69</v>
      </c>
      <c r="C15" s="28">
        <v>9.3000000000000007</v>
      </c>
      <c r="D15" s="28">
        <v>9</v>
      </c>
      <c r="E15" s="28">
        <v>10</v>
      </c>
      <c r="F15" s="29"/>
      <c r="G15" s="28">
        <v>10</v>
      </c>
      <c r="H15" s="28">
        <v>9</v>
      </c>
      <c r="I15" s="28">
        <v>8</v>
      </c>
      <c r="J15" s="28">
        <v>8</v>
      </c>
      <c r="K15" s="28">
        <v>9</v>
      </c>
      <c r="L15" s="28">
        <v>10</v>
      </c>
      <c r="M15" s="28">
        <v>9</v>
      </c>
      <c r="N15" s="28">
        <v>10</v>
      </c>
      <c r="O15" s="28">
        <v>10</v>
      </c>
      <c r="P15" s="28">
        <v>10</v>
      </c>
      <c r="Q15" s="28">
        <v>9</v>
      </c>
      <c r="R15" s="33">
        <v>10</v>
      </c>
      <c r="S15" s="28">
        <v>10</v>
      </c>
      <c r="T15" s="28">
        <v>7</v>
      </c>
      <c r="U15" s="28">
        <v>9</v>
      </c>
      <c r="V15" s="28"/>
      <c r="W15" s="28"/>
      <c r="X15" s="28"/>
      <c r="Y15" s="28">
        <f>SUM(C15:X15)</f>
        <v>166.3</v>
      </c>
      <c r="Z15" s="19">
        <f>Y15/$Y$46</f>
        <v>0.89891891891891895</v>
      </c>
      <c r="AA15" s="19"/>
      <c r="AB15" s="21">
        <v>22</v>
      </c>
      <c r="AC15" s="34">
        <f>AB15/25*10</f>
        <v>8.8000000000000007</v>
      </c>
      <c r="AD15" s="21">
        <v>4</v>
      </c>
      <c r="AE15" s="21">
        <v>4</v>
      </c>
      <c r="AF15" s="21">
        <v>9</v>
      </c>
      <c r="AG15" s="6">
        <v>8</v>
      </c>
      <c r="AH15" s="6">
        <v>8</v>
      </c>
      <c r="AI15" s="21">
        <v>6</v>
      </c>
      <c r="AJ15" s="21">
        <v>10</v>
      </c>
      <c r="AK15" s="6">
        <v>8.5</v>
      </c>
      <c r="AL15" s="6">
        <v>6.5</v>
      </c>
      <c r="AM15" s="21">
        <v>7</v>
      </c>
      <c r="AN15" s="6"/>
      <c r="AO15" s="6"/>
      <c r="AP15" s="34">
        <f>AC15+SUM(AD15:AN15)-MIN(AD15:AN15)</f>
        <v>75.8</v>
      </c>
      <c r="AQ15" s="23">
        <f>AP15/$AP$47</f>
        <v>0.75800000000000001</v>
      </c>
      <c r="AS15" s="6">
        <v>9.5</v>
      </c>
      <c r="AT15" s="6">
        <v>9.75</v>
      </c>
      <c r="AU15" s="6">
        <v>8</v>
      </c>
      <c r="AV15" s="6">
        <v>9</v>
      </c>
      <c r="AW15" s="6">
        <v>8.5</v>
      </c>
      <c r="AX15" s="6">
        <v>7</v>
      </c>
      <c r="AY15" s="6">
        <v>7</v>
      </c>
      <c r="AZ15" s="6">
        <v>8</v>
      </c>
      <c r="BA15" s="6">
        <v>8.5</v>
      </c>
      <c r="BB15" s="6"/>
      <c r="BC15" s="6"/>
      <c r="BD15" s="6"/>
      <c r="BE15" s="6"/>
      <c r="BF15" s="6">
        <f>SUM(AS15:BE15)-MIN(AS15:BE15)</f>
        <v>68.25</v>
      </c>
      <c r="BG15" s="23">
        <f>BF15/$BF$47</f>
        <v>0.85312500000000002</v>
      </c>
      <c r="BH15" s="6"/>
      <c r="BJ15" s="42">
        <v>31</v>
      </c>
      <c r="BK15" s="13">
        <f>BJ15/$BJ$7</f>
        <v>0.5636363636363636</v>
      </c>
      <c r="BL15" s="7" t="str">
        <f>IF( BK15&gt;0.89999,"A",IF( BK15&gt;0.79999,"B",IF( BK15&gt;0.69999,"C",IF( BK15&gt;0.59999,"D","F"))))</f>
        <v>F</v>
      </c>
      <c r="BM15" s="7"/>
      <c r="BN15" s="22">
        <v>37</v>
      </c>
      <c r="BO15" s="13">
        <f>BN15/$BN$7</f>
        <v>0.74</v>
      </c>
      <c r="BP15" s="7" t="str">
        <f>IF( BO15&gt;0.89999,"A",IF( BO15&gt;0.79999,"B",IF( BO15&gt;0.69999,"C",IF( BO15&gt;0.59999,"D","F"))))</f>
        <v>C</v>
      </c>
      <c r="BQ15" s="7"/>
      <c r="BR15" s="22">
        <v>0</v>
      </c>
      <c r="BS15" s="13">
        <f>BR15/$BR$7</f>
        <v>0</v>
      </c>
      <c r="BT15" s="7" t="str">
        <f>IF( BS15&gt;0.89999,"A",IF( BS15&gt;0.79999,"B",IF( BS15&gt;0.69999,"C",IF( BS15&gt;0.59999,"D","F"))))</f>
        <v>F</v>
      </c>
      <c r="BU15" s="7"/>
      <c r="BV15" s="13">
        <f>(SUM(BK15,BO15,BS15)-MIN(BK15,BO15,BS15))/2</f>
        <v>0.65181818181818185</v>
      </c>
      <c r="BX15" s="19">
        <f>0.1333333333*Z15+0.133333333*AQ15+0.13333333333*BG15+0.6*BV15</f>
        <v>0.72576343132795729</v>
      </c>
      <c r="BY15" s="8" t="str">
        <f>IF( BX15&gt;0.89999,"A",IF( BX15&gt;0.79999,"B",IF( BX15&gt;0.69999,"C",IF( BX15&gt;0.59999,"D","F"))))</f>
        <v>C</v>
      </c>
    </row>
    <row r="16" spans="1:82" x14ac:dyDescent="0.45">
      <c r="A16" s="5" t="s">
        <v>57</v>
      </c>
      <c r="C16" s="28">
        <v>3.9</v>
      </c>
      <c r="D16" s="28">
        <v>3</v>
      </c>
      <c r="E16" s="28">
        <v>9</v>
      </c>
      <c r="F16" s="29"/>
      <c r="G16" s="28">
        <v>9</v>
      </c>
      <c r="H16" s="28">
        <v>10</v>
      </c>
      <c r="I16" s="28">
        <v>9</v>
      </c>
      <c r="J16" s="28">
        <v>9</v>
      </c>
      <c r="K16" s="28">
        <v>9</v>
      </c>
      <c r="L16" s="28">
        <v>0</v>
      </c>
      <c r="M16" s="28">
        <v>7</v>
      </c>
      <c r="N16" s="28">
        <v>9</v>
      </c>
      <c r="O16" s="40">
        <v>0</v>
      </c>
      <c r="P16" s="28">
        <v>9</v>
      </c>
      <c r="Q16" s="28">
        <v>9</v>
      </c>
      <c r="R16" s="43">
        <v>0</v>
      </c>
      <c r="S16" s="28">
        <v>12</v>
      </c>
      <c r="T16" s="28">
        <v>8</v>
      </c>
      <c r="U16" s="28">
        <v>6</v>
      </c>
      <c r="V16" s="28"/>
      <c r="W16" s="28"/>
      <c r="X16" s="28"/>
      <c r="Y16" s="28">
        <f>SUM(C16:X16)</f>
        <v>121.9</v>
      </c>
      <c r="Z16" s="19">
        <f>Y16/$Y$46</f>
        <v>0.65891891891891896</v>
      </c>
      <c r="AA16" s="19"/>
      <c r="AB16" s="21">
        <v>16</v>
      </c>
      <c r="AC16" s="34">
        <f>AB16/25*10</f>
        <v>6.4</v>
      </c>
      <c r="AD16" s="21">
        <v>6</v>
      </c>
      <c r="AE16" s="20">
        <v>0</v>
      </c>
      <c r="AF16" s="21">
        <v>4</v>
      </c>
      <c r="AG16" s="6">
        <v>10</v>
      </c>
      <c r="AH16" s="6">
        <v>9</v>
      </c>
      <c r="AI16" s="21">
        <v>7</v>
      </c>
      <c r="AJ16" s="21">
        <v>7</v>
      </c>
      <c r="AK16" s="20">
        <v>0</v>
      </c>
      <c r="AL16" s="21">
        <v>7.5</v>
      </c>
      <c r="AM16" s="21">
        <v>7</v>
      </c>
      <c r="AN16" s="6"/>
      <c r="AO16" s="6"/>
      <c r="AP16" s="34">
        <f>AC16+SUM(AD16:AN16)-MIN(AD16:AN16)</f>
        <v>63.9</v>
      </c>
      <c r="AQ16" s="23">
        <f>AP16/$AP$47</f>
        <v>0.63900000000000001</v>
      </c>
      <c r="AS16" s="6">
        <v>0</v>
      </c>
      <c r="AT16" s="6">
        <v>0</v>
      </c>
      <c r="AU16" s="6">
        <v>0</v>
      </c>
      <c r="AV16" s="6">
        <v>0</v>
      </c>
      <c r="AW16" s="6">
        <v>8.75</v>
      </c>
      <c r="AX16" s="6">
        <v>5</v>
      </c>
      <c r="AY16" s="6">
        <v>9</v>
      </c>
      <c r="AZ16" s="6">
        <v>5.5</v>
      </c>
      <c r="BA16" s="6">
        <v>0</v>
      </c>
      <c r="BB16" s="6"/>
      <c r="BC16" s="6"/>
      <c r="BD16" s="6"/>
      <c r="BE16" s="6"/>
      <c r="BF16" s="6">
        <f>SUM(AS16:BD16)-MIN(AS16:BD16)</f>
        <v>28.25</v>
      </c>
      <c r="BG16" s="23">
        <f>BF16/$BF$47</f>
        <v>0.35312500000000002</v>
      </c>
      <c r="BH16" s="6"/>
      <c r="BJ16" s="42">
        <v>14</v>
      </c>
      <c r="BK16" s="13">
        <f>BJ16/$BJ$7</f>
        <v>0.25454545454545452</v>
      </c>
      <c r="BL16" s="7" t="str">
        <f>IF( BK16&gt;0.89999,"A",IF( BK16&gt;0.79999,"B",IF( BK16&gt;0.69999,"C",IF( BK16&gt;0.59999,"D","F"))))</f>
        <v>F</v>
      </c>
      <c r="BM16" s="7"/>
      <c r="BN16" s="22">
        <v>37</v>
      </c>
      <c r="BO16" s="13">
        <f>BN16/$BN$7</f>
        <v>0.74</v>
      </c>
      <c r="BP16" s="7" t="str">
        <f>IF( BO16&gt;0.89999,"A",IF( BO16&gt;0.79999,"B",IF( BO16&gt;0.69999,"C",IF( BO16&gt;0.59999,"D","F"))))</f>
        <v>C</v>
      </c>
      <c r="BQ16" s="7"/>
      <c r="BR16" s="22">
        <v>0</v>
      </c>
      <c r="BS16" s="13">
        <f>BR16/$BR$7</f>
        <v>0</v>
      </c>
      <c r="BT16" s="7" t="str">
        <f>IF( BS16&gt;0.89999,"A",IF( BS16&gt;0.79999,"B",IF( BS16&gt;0.69999,"C",IF( BS16&gt;0.59999,"D","F"))))</f>
        <v>F</v>
      </c>
      <c r="BU16" s="7"/>
      <c r="BV16" s="13">
        <f>(SUM(BK16,BO16,BS16)-MIN(BK16,BO16,BS16))/2</f>
        <v>0.49727272727272726</v>
      </c>
      <c r="BX16" s="19">
        <f>0.1333333333*Z16+0.133333333*AQ16+0.13333333333*BG16+0.6*BV16</f>
        <v>0.51850282531668446</v>
      </c>
      <c r="BY16" s="8" t="str">
        <f>IF( BX16&gt;0.89999,"A",IF( BX16&gt;0.79999,"B",IF( BX16&gt;0.69999,"C",IF( BX16&gt;0.59999,"D","F"))))</f>
        <v>F</v>
      </c>
    </row>
    <row r="17" spans="1:77" x14ac:dyDescent="0.45">
      <c r="A17" s="5" t="s">
        <v>54</v>
      </c>
      <c r="C17" s="28">
        <v>12</v>
      </c>
      <c r="D17" s="28">
        <v>10</v>
      </c>
      <c r="E17" s="28">
        <v>10</v>
      </c>
      <c r="F17" s="29"/>
      <c r="G17" s="28">
        <v>10</v>
      </c>
      <c r="H17" s="28">
        <v>10</v>
      </c>
      <c r="I17" s="28">
        <v>10</v>
      </c>
      <c r="J17" s="28">
        <v>10</v>
      </c>
      <c r="K17" s="28">
        <v>10</v>
      </c>
      <c r="L17" s="28">
        <v>11</v>
      </c>
      <c r="M17" s="28">
        <v>10</v>
      </c>
      <c r="N17" s="28">
        <v>10</v>
      </c>
      <c r="O17" s="28">
        <v>9</v>
      </c>
      <c r="P17" s="28">
        <v>10</v>
      </c>
      <c r="Q17" s="28">
        <v>10</v>
      </c>
      <c r="R17" s="33">
        <v>10</v>
      </c>
      <c r="S17" s="28">
        <v>12</v>
      </c>
      <c r="T17" s="28">
        <v>8</v>
      </c>
      <c r="U17" s="28">
        <v>9</v>
      </c>
      <c r="V17" s="28"/>
      <c r="W17" s="28"/>
      <c r="X17" s="28"/>
      <c r="Y17" s="28">
        <f>SUM(C17:X17)</f>
        <v>181</v>
      </c>
      <c r="Z17" s="19">
        <f>Y17/$Y$46</f>
        <v>0.97837837837837838</v>
      </c>
      <c r="AA17" s="19"/>
      <c r="AB17" s="21">
        <v>24</v>
      </c>
      <c r="AC17" s="34">
        <f>AB17/25*10</f>
        <v>9.6</v>
      </c>
      <c r="AD17" s="21">
        <v>10</v>
      </c>
      <c r="AE17" s="21">
        <v>10</v>
      </c>
      <c r="AF17" s="21">
        <v>9</v>
      </c>
      <c r="AG17" s="6">
        <v>10</v>
      </c>
      <c r="AH17" s="6">
        <v>9</v>
      </c>
      <c r="AI17" s="21">
        <v>10</v>
      </c>
      <c r="AJ17" s="21">
        <v>9</v>
      </c>
      <c r="AK17" s="6">
        <v>9</v>
      </c>
      <c r="AL17" s="21">
        <v>10</v>
      </c>
      <c r="AM17" s="21">
        <v>8</v>
      </c>
      <c r="AN17" s="6"/>
      <c r="AO17" s="6"/>
      <c r="AP17" s="34">
        <f>AC17+SUM(AD17:AN17)-MIN(AD17:AN17)</f>
        <v>95.6</v>
      </c>
      <c r="AQ17" s="23">
        <f>AP17/$AP$47</f>
        <v>0.95599999999999996</v>
      </c>
      <c r="AS17" s="6">
        <v>10</v>
      </c>
      <c r="AT17" s="6">
        <v>10</v>
      </c>
      <c r="AU17" s="6">
        <v>9.5</v>
      </c>
      <c r="AV17" s="6">
        <v>10</v>
      </c>
      <c r="AW17" s="6">
        <v>9.75</v>
      </c>
      <c r="AX17" s="6">
        <v>10</v>
      </c>
      <c r="AY17" s="6">
        <v>9</v>
      </c>
      <c r="AZ17" s="6">
        <v>10</v>
      </c>
      <c r="BA17" s="6">
        <v>9.25</v>
      </c>
      <c r="BB17" s="6"/>
      <c r="BC17" s="6"/>
      <c r="BD17" s="6"/>
      <c r="BE17" s="6"/>
      <c r="BF17" s="6">
        <f>SUM(AS17:BD17)-MIN(AS17:BD17)</f>
        <v>78.5</v>
      </c>
      <c r="BG17" s="23">
        <f>BF17/$BF$47</f>
        <v>0.98124999999999996</v>
      </c>
      <c r="BH17" s="6"/>
      <c r="BJ17" s="42">
        <v>59</v>
      </c>
      <c r="BK17" s="13">
        <f>BJ17/$BJ$7</f>
        <v>1.0727272727272728</v>
      </c>
      <c r="BL17" s="7" t="str">
        <f>IF( BK17&gt;0.89999,"A",IF( BK17&gt;0.79999,"B",IF( BK17&gt;0.69999,"C",IF( BK17&gt;0.59999,"D","F"))))</f>
        <v>A</v>
      </c>
      <c r="BM17" s="7"/>
      <c r="BN17" s="22">
        <v>37</v>
      </c>
      <c r="BO17" s="13">
        <f>BN17/$BN$7</f>
        <v>0.74</v>
      </c>
      <c r="BP17" s="7" t="str">
        <f>IF( BO17&gt;0.89999,"A",IF( BO17&gt;0.79999,"B",IF( BO17&gt;0.69999,"C",IF( BO17&gt;0.59999,"D","F"))))</f>
        <v>C</v>
      </c>
      <c r="BQ17" s="7"/>
      <c r="BR17" s="22">
        <v>0</v>
      </c>
      <c r="BS17" s="13">
        <f>BR17/$BR$7</f>
        <v>0</v>
      </c>
      <c r="BT17" s="7" t="str">
        <f>IF( BS17&gt;0.89999,"A",IF( BS17&gt;0.79999,"B",IF( BS17&gt;0.69999,"C",IF( BS17&gt;0.59999,"D","F"))))</f>
        <v>F</v>
      </c>
      <c r="BU17" s="7"/>
      <c r="BV17" s="13">
        <f>(SUM(BK17,BO17,BS17)-MIN(BK17,BO17,BS17))/2</f>
        <v>0.90636363636363637</v>
      </c>
      <c r="BX17" s="19">
        <f>0.1333333333*Z17+0.133333333*AQ17+0.13333333333*BG17+0.6*BV17</f>
        <v>0.93256863191408212</v>
      </c>
      <c r="BY17" s="8" t="str">
        <f>IF( BX17&gt;0.89999,"A",IF( BX17&gt;0.79999,"B",IF( BX17&gt;0.69999,"C",IF( BX17&gt;0.59999,"D","F"))))</f>
        <v>A</v>
      </c>
    </row>
    <row r="18" spans="1:77" x14ac:dyDescent="0.45">
      <c r="A18" s="5" t="s">
        <v>65</v>
      </c>
      <c r="C18" s="28">
        <v>0</v>
      </c>
      <c r="D18" s="28">
        <v>0</v>
      </c>
      <c r="E18" s="28">
        <v>0</v>
      </c>
      <c r="F18" s="29"/>
      <c r="G18" s="28">
        <v>10</v>
      </c>
      <c r="H18" s="28">
        <v>9</v>
      </c>
      <c r="I18" s="28">
        <v>10</v>
      </c>
      <c r="J18" s="28">
        <v>9</v>
      </c>
      <c r="K18" s="28">
        <v>8</v>
      </c>
      <c r="L18" s="28">
        <v>7</v>
      </c>
      <c r="M18" s="28">
        <v>8</v>
      </c>
      <c r="N18" s="28">
        <v>9</v>
      </c>
      <c r="O18" s="28">
        <v>8</v>
      </c>
      <c r="P18" s="40">
        <v>0</v>
      </c>
      <c r="Q18" s="40">
        <v>0</v>
      </c>
      <c r="R18" s="43">
        <v>0</v>
      </c>
      <c r="S18" s="43">
        <v>0</v>
      </c>
      <c r="T18" s="43">
        <v>0</v>
      </c>
      <c r="U18" s="43">
        <v>0</v>
      </c>
      <c r="V18" s="28"/>
      <c r="W18" s="28"/>
      <c r="X18" s="28"/>
      <c r="Y18" s="28">
        <f>SUM(G18:X18)</f>
        <v>78</v>
      </c>
      <c r="Z18" s="19">
        <f>Y18/$Y$46</f>
        <v>0.42162162162162165</v>
      </c>
      <c r="AA18" s="19"/>
      <c r="AB18" s="21">
        <v>24</v>
      </c>
      <c r="AC18" s="34">
        <f>AB18/25*10</f>
        <v>9.6</v>
      </c>
      <c r="AD18" s="21">
        <v>9</v>
      </c>
      <c r="AE18" s="21">
        <v>9</v>
      </c>
      <c r="AF18" s="21">
        <v>8</v>
      </c>
      <c r="AG18" s="20">
        <v>0</v>
      </c>
      <c r="AH18" s="6">
        <v>9</v>
      </c>
      <c r="AI18" s="21">
        <v>7</v>
      </c>
      <c r="AJ18" s="21">
        <v>8</v>
      </c>
      <c r="AK18" s="6">
        <v>6</v>
      </c>
      <c r="AL18" s="21">
        <v>6</v>
      </c>
      <c r="AM18" s="21">
        <v>5.5</v>
      </c>
      <c r="AN18" s="6"/>
      <c r="AO18" s="6"/>
      <c r="AP18" s="34">
        <f>AC18+SUM(AD18:AN18)-MIN(AD18:AN18)</f>
        <v>77.099999999999994</v>
      </c>
      <c r="AQ18" s="23">
        <f>AP18/$AP$47</f>
        <v>0.77099999999999991</v>
      </c>
      <c r="AS18" s="6">
        <v>9</v>
      </c>
      <c r="AT18" s="6">
        <v>5</v>
      </c>
      <c r="AU18" s="6">
        <v>8.5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/>
      <c r="BC18" s="6"/>
      <c r="BD18" s="6"/>
      <c r="BE18" s="6"/>
      <c r="BF18" s="6">
        <f>SUM(AS18:BE18)-MIN(AS18:BE18)</f>
        <v>22.5</v>
      </c>
      <c r="BG18" s="23">
        <f>BF18/$BF$47</f>
        <v>0.28125</v>
      </c>
      <c r="BH18" s="6"/>
      <c r="BJ18" s="42">
        <v>0</v>
      </c>
      <c r="BK18" s="13">
        <f>BJ18/$BJ$7</f>
        <v>0</v>
      </c>
      <c r="BL18" s="7" t="str">
        <f>IF( BK18&gt;0.89999,"A",IF( BK18&gt;0.79999,"B",IF( BK18&gt;0.69999,"C",IF( BK18&gt;0.59999,"D","F"))))</f>
        <v>F</v>
      </c>
      <c r="BM18" s="7"/>
      <c r="BN18" s="22">
        <v>37</v>
      </c>
      <c r="BO18" s="13">
        <f>BN18/$BN$7</f>
        <v>0.74</v>
      </c>
      <c r="BP18" s="7" t="str">
        <f>IF( BO18&gt;0.89999,"A",IF( BO18&gt;0.79999,"B",IF( BO18&gt;0.69999,"C",IF( BO18&gt;0.59999,"D","F"))))</f>
        <v>C</v>
      </c>
      <c r="BQ18" s="7"/>
      <c r="BR18" s="22">
        <v>0</v>
      </c>
      <c r="BS18" s="13">
        <f>BR18/$BR$7</f>
        <v>0</v>
      </c>
      <c r="BT18" s="7" t="str">
        <f>IF( BS18&gt;0.89999,"A",IF( BS18&gt;0.79999,"B",IF( BS18&gt;0.69999,"C",IF( BS18&gt;0.59999,"D","F"))))</f>
        <v>F</v>
      </c>
      <c r="BU18" s="7"/>
      <c r="BV18" s="13">
        <f>(SUM(BK18,BO18,BS18)-MIN(BK18,BO18,BS18))/2</f>
        <v>0.37</v>
      </c>
      <c r="BX18" s="19">
        <f>0.1333333333*Z18+0.133333333*AQ18+0.13333333333*BG18+0.6*BV18</f>
        <v>0.41851621594422461</v>
      </c>
      <c r="BY18" s="8" t="str">
        <f>IF( BX18&gt;0.89999,"A",IF( BX18&gt;0.79999,"B",IF( BX18&gt;0.69999,"C",IF( BX18&gt;0.59999,"D","F"))))</f>
        <v>F</v>
      </c>
    </row>
    <row r="19" spans="1:77" ht="15.75" customHeight="1" x14ac:dyDescent="0.45">
      <c r="A19" s="5" t="s">
        <v>48</v>
      </c>
      <c r="C19" s="28">
        <v>0</v>
      </c>
      <c r="D19" s="28">
        <v>0</v>
      </c>
      <c r="E19" s="28">
        <v>0</v>
      </c>
      <c r="F19" s="29"/>
      <c r="G19" s="28">
        <v>10</v>
      </c>
      <c r="H19" s="28">
        <v>10</v>
      </c>
      <c r="I19" s="28">
        <v>10</v>
      </c>
      <c r="J19" s="28">
        <v>9</v>
      </c>
      <c r="K19" s="28">
        <v>10</v>
      </c>
      <c r="L19" s="28">
        <v>9</v>
      </c>
      <c r="M19" s="28">
        <v>9</v>
      </c>
      <c r="N19" s="28">
        <v>10</v>
      </c>
      <c r="O19" s="28">
        <v>10</v>
      </c>
      <c r="P19" s="28">
        <v>10</v>
      </c>
      <c r="Q19" s="28">
        <v>10</v>
      </c>
      <c r="R19" s="33">
        <v>10</v>
      </c>
      <c r="S19" s="28">
        <v>12</v>
      </c>
      <c r="T19" s="28">
        <v>9</v>
      </c>
      <c r="U19" s="28">
        <v>10</v>
      </c>
      <c r="V19" s="28"/>
      <c r="W19" s="28"/>
      <c r="X19" s="28"/>
      <c r="Y19" s="28">
        <f>SUM(G19:X19)</f>
        <v>148</v>
      </c>
      <c r="Z19" s="19">
        <f>Y19/$Y$46</f>
        <v>0.8</v>
      </c>
      <c r="AA19" s="19"/>
      <c r="AB19" s="21">
        <v>21</v>
      </c>
      <c r="AC19" s="34">
        <f>AB19/25*10</f>
        <v>8.4</v>
      </c>
      <c r="AD19" s="21">
        <v>9</v>
      </c>
      <c r="AE19" s="21">
        <v>6</v>
      </c>
      <c r="AF19" s="21">
        <v>9</v>
      </c>
      <c r="AG19" s="6">
        <v>7</v>
      </c>
      <c r="AH19" s="6">
        <v>9</v>
      </c>
      <c r="AI19" s="21">
        <v>7</v>
      </c>
      <c r="AJ19" s="21">
        <v>10</v>
      </c>
      <c r="AK19" s="6">
        <v>8</v>
      </c>
      <c r="AL19" s="6">
        <v>8.5</v>
      </c>
      <c r="AM19" s="21">
        <v>0</v>
      </c>
      <c r="AN19" s="6"/>
      <c r="AO19" s="6"/>
      <c r="AP19" s="34">
        <f>AC19+SUM(AD19:AN19)-MIN(AD19:AN19)</f>
        <v>81.900000000000006</v>
      </c>
      <c r="AQ19" s="23">
        <f>AP19/$AP$47</f>
        <v>0.81900000000000006</v>
      </c>
      <c r="AS19" s="6">
        <v>10</v>
      </c>
      <c r="AT19" s="6">
        <v>9.75</v>
      </c>
      <c r="AU19" s="6">
        <v>8</v>
      </c>
      <c r="AV19" s="6">
        <v>9.25</v>
      </c>
      <c r="AW19" s="6">
        <v>9</v>
      </c>
      <c r="AX19" s="6">
        <v>7.5</v>
      </c>
      <c r="AY19" s="6">
        <v>0</v>
      </c>
      <c r="AZ19" s="6">
        <v>8.25</v>
      </c>
      <c r="BA19" s="6">
        <v>8.5</v>
      </c>
      <c r="BB19" s="6"/>
      <c r="BC19" s="6"/>
      <c r="BD19" s="6"/>
      <c r="BE19" s="6"/>
      <c r="BF19" s="6">
        <f>SUM(AS19:BE19)-MIN(AS19:BE19)</f>
        <v>70.25</v>
      </c>
      <c r="BG19" s="23">
        <f>BF19/$BF$47</f>
        <v>0.87812500000000004</v>
      </c>
      <c r="BH19" s="6"/>
      <c r="BJ19" s="42">
        <v>27.5</v>
      </c>
      <c r="BK19" s="13">
        <f>BJ19/$BJ$7</f>
        <v>0.5</v>
      </c>
      <c r="BL19" s="7" t="str">
        <f>IF( BK19&gt;0.89999,"A",IF( BK19&gt;0.79999,"B",IF( BK19&gt;0.69999,"C",IF( BK19&gt;0.59999,"D","F"))))</f>
        <v>F</v>
      </c>
      <c r="BM19" s="7"/>
      <c r="BN19" s="22">
        <v>37</v>
      </c>
      <c r="BO19" s="13">
        <f>BN19/$BN$7</f>
        <v>0.74</v>
      </c>
      <c r="BP19" s="7" t="str">
        <f>IF( BO19&gt;0.89999,"A",IF( BO19&gt;0.79999,"B",IF( BO19&gt;0.69999,"C",IF( BO19&gt;0.59999,"D","F"))))</f>
        <v>C</v>
      </c>
      <c r="BQ19" s="7"/>
      <c r="BR19" s="22">
        <v>0</v>
      </c>
      <c r="BS19" s="13">
        <f>BR19/$BR$7</f>
        <v>0</v>
      </c>
      <c r="BT19" s="7" t="str">
        <f>IF( BS19&gt;0.89999,"A",IF( BS19&gt;0.79999,"B",IF( BS19&gt;0.69999,"C",IF( BS19&gt;0.59999,"D","F"))))</f>
        <v>F</v>
      </c>
      <c r="BU19" s="7"/>
      <c r="BV19" s="13">
        <f>(SUM(BK19,BO19,BS19)-MIN(BK19,BO19,BS19))/2</f>
        <v>0.62</v>
      </c>
      <c r="BX19" s="19">
        <f>0.1333333333*Z19+0.133333333*AQ19+0.13333333333*BG19+0.6*BV19</f>
        <v>0.70494999969740624</v>
      </c>
      <c r="BY19" s="8" t="str">
        <f>IF( BX19&gt;0.89999,"A",IF( BX19&gt;0.79999,"B",IF( BX19&gt;0.69999,"C",IF( BX19&gt;0.59999,"D","F"))))</f>
        <v>C</v>
      </c>
    </row>
    <row r="20" spans="1:77" ht="14.25" customHeight="1" x14ac:dyDescent="0.45">
      <c r="A20" s="5" t="s">
        <v>58</v>
      </c>
      <c r="C20" s="28">
        <v>0</v>
      </c>
      <c r="D20" s="28">
        <v>1</v>
      </c>
      <c r="E20" s="28">
        <v>0</v>
      </c>
      <c r="F20" s="29"/>
      <c r="G20" s="28">
        <v>9</v>
      </c>
      <c r="H20" s="28">
        <v>8</v>
      </c>
      <c r="I20" s="28">
        <v>10</v>
      </c>
      <c r="J20" s="28">
        <v>10</v>
      </c>
      <c r="K20" s="28">
        <v>7</v>
      </c>
      <c r="L20" s="28">
        <v>6</v>
      </c>
      <c r="M20" s="28">
        <v>8</v>
      </c>
      <c r="N20" s="28">
        <v>7</v>
      </c>
      <c r="O20" s="28">
        <v>8</v>
      </c>
      <c r="P20" s="28">
        <v>8</v>
      </c>
      <c r="Q20" s="28">
        <v>3</v>
      </c>
      <c r="R20" s="33">
        <v>3</v>
      </c>
      <c r="S20" s="28">
        <v>9</v>
      </c>
      <c r="T20" s="28">
        <v>6</v>
      </c>
      <c r="U20" s="28">
        <v>3</v>
      </c>
      <c r="V20" s="28"/>
      <c r="W20" s="28"/>
      <c r="X20" s="28"/>
      <c r="Y20" s="28">
        <f>SUM(G20:X20)</f>
        <v>105</v>
      </c>
      <c r="Z20" s="19">
        <f>Y20/$Y$46</f>
        <v>0.56756756756756754</v>
      </c>
      <c r="AA20" s="19"/>
      <c r="AB20" s="21">
        <v>23</v>
      </c>
      <c r="AC20" s="34">
        <f>AB20/25*10</f>
        <v>9.2000000000000011</v>
      </c>
      <c r="AD20" s="21">
        <v>9</v>
      </c>
      <c r="AE20" s="21">
        <v>6</v>
      </c>
      <c r="AF20" s="21">
        <v>9</v>
      </c>
      <c r="AG20" s="6">
        <v>9.5</v>
      </c>
      <c r="AH20" s="6">
        <v>9</v>
      </c>
      <c r="AI20" s="21">
        <v>5</v>
      </c>
      <c r="AJ20" s="21">
        <v>6</v>
      </c>
      <c r="AK20" s="6">
        <v>8</v>
      </c>
      <c r="AL20" s="21">
        <v>8</v>
      </c>
      <c r="AM20" s="21">
        <v>5</v>
      </c>
      <c r="AN20" s="6"/>
      <c r="AO20" s="6"/>
      <c r="AP20" s="34">
        <f>AC20+SUM(AD20:AN20)-MIN(AD20:AN20)</f>
        <v>78.7</v>
      </c>
      <c r="AQ20" s="23">
        <f>AP20/$AP$47</f>
        <v>0.78700000000000003</v>
      </c>
      <c r="AS20" s="6">
        <v>9</v>
      </c>
      <c r="AT20" s="6">
        <v>9</v>
      </c>
      <c r="AU20" s="6">
        <v>0</v>
      </c>
      <c r="AV20" s="6">
        <v>6.75</v>
      </c>
      <c r="AW20" s="6">
        <v>6.5</v>
      </c>
      <c r="AX20" s="6">
        <v>0</v>
      </c>
      <c r="AY20" s="6">
        <v>7</v>
      </c>
      <c r="AZ20" s="6">
        <v>7</v>
      </c>
      <c r="BA20" s="6">
        <v>7</v>
      </c>
      <c r="BB20" s="6"/>
      <c r="BC20" s="6"/>
      <c r="BD20" s="6"/>
      <c r="BE20" s="6"/>
      <c r="BF20" s="6">
        <f>SUM(AS20:BD20)-MIN(AS20:BD20)</f>
        <v>52.25</v>
      </c>
      <c r="BG20" s="23">
        <f>BF20/$BF$47</f>
        <v>0.65312499999999996</v>
      </c>
      <c r="BH20" s="6"/>
      <c r="BJ20" s="42">
        <v>24</v>
      </c>
      <c r="BK20" s="13">
        <f>BJ20/$BJ$7</f>
        <v>0.43636363636363634</v>
      </c>
      <c r="BL20" s="7" t="str">
        <f>IF( BK20&gt;0.89999,"A",IF( BK20&gt;0.79999,"B",IF( BK20&gt;0.69999,"C",IF( BK20&gt;0.59999,"D","F"))))</f>
        <v>F</v>
      </c>
      <c r="BM20" s="7"/>
      <c r="BN20" s="22">
        <v>37</v>
      </c>
      <c r="BO20" s="13">
        <f>BN20/$BN$7</f>
        <v>0.74</v>
      </c>
      <c r="BP20" s="7" t="str">
        <f>IF( BO20&gt;0.89999,"A",IF( BO20&gt;0.79999,"B",IF( BO20&gt;0.69999,"C",IF( BO20&gt;0.59999,"D","F"))))</f>
        <v>C</v>
      </c>
      <c r="BQ20" s="7"/>
      <c r="BR20" s="22">
        <v>0</v>
      </c>
      <c r="BS20" s="13">
        <f>BR20/$BR$7</f>
        <v>0</v>
      </c>
      <c r="BT20" s="7" t="str">
        <f>IF( BS20&gt;0.89999,"A",IF( BS20&gt;0.79999,"B",IF( BS20&gt;0.69999,"C",IF( BS20&gt;0.59999,"D","F"))))</f>
        <v>F</v>
      </c>
      <c r="BU20" s="7"/>
      <c r="BV20" s="13">
        <f>(SUM(BK20,BO20,BS20)-MIN(BK20,BO20,BS20))/2</f>
        <v>0.58818181818181814</v>
      </c>
      <c r="BX20" s="19">
        <f>0.1333333333*Z20+0.133333333*AQ20+0.13333333333*BG20+0.6*BV20</f>
        <v>0.62060143296800385</v>
      </c>
      <c r="BY20" s="8" t="str">
        <f>IF( BX20&gt;0.89999,"A",IF( BX20&gt;0.79999,"B",IF( BX20&gt;0.69999,"C",IF( BX20&gt;0.59999,"D","F"))))</f>
        <v>D</v>
      </c>
    </row>
    <row r="21" spans="1:77" x14ac:dyDescent="0.45">
      <c r="A21" s="5" t="s">
        <v>47</v>
      </c>
      <c r="C21" s="28">
        <v>0</v>
      </c>
      <c r="D21" s="28">
        <v>0</v>
      </c>
      <c r="E21" s="28">
        <v>0</v>
      </c>
      <c r="F21" s="29"/>
      <c r="G21" s="28">
        <v>7</v>
      </c>
      <c r="H21" s="28">
        <v>0</v>
      </c>
      <c r="I21" s="28">
        <v>10</v>
      </c>
      <c r="J21" s="28">
        <v>9</v>
      </c>
      <c r="K21" s="28">
        <v>10</v>
      </c>
      <c r="L21" s="28">
        <v>10</v>
      </c>
      <c r="M21" s="28">
        <v>8</v>
      </c>
      <c r="N21" s="28">
        <v>10</v>
      </c>
      <c r="O21" s="28">
        <v>8</v>
      </c>
      <c r="P21" s="28">
        <v>9</v>
      </c>
      <c r="Q21" s="28">
        <v>6</v>
      </c>
      <c r="R21" s="43">
        <v>0</v>
      </c>
      <c r="S21" s="28">
        <v>10</v>
      </c>
      <c r="T21" s="28">
        <v>7</v>
      </c>
      <c r="U21" s="28">
        <v>7</v>
      </c>
      <c r="V21" s="28"/>
      <c r="W21" s="28"/>
      <c r="X21" s="28"/>
      <c r="Y21" s="28">
        <f>SUM(C21:X21)</f>
        <v>111</v>
      </c>
      <c r="Z21" s="19">
        <f>Y21/$Y$46</f>
        <v>0.6</v>
      </c>
      <c r="AA21" s="19"/>
      <c r="AB21" s="21">
        <v>19</v>
      </c>
      <c r="AC21" s="34">
        <f>AB21/25*10</f>
        <v>7.6</v>
      </c>
      <c r="AD21" s="21">
        <v>7</v>
      </c>
      <c r="AE21" s="6">
        <v>6</v>
      </c>
      <c r="AF21" s="21">
        <v>5</v>
      </c>
      <c r="AG21" s="6">
        <v>7</v>
      </c>
      <c r="AH21" s="6">
        <v>5</v>
      </c>
      <c r="AI21" s="21">
        <v>7</v>
      </c>
      <c r="AJ21" s="21">
        <v>6</v>
      </c>
      <c r="AK21" s="6">
        <v>8</v>
      </c>
      <c r="AL21" s="6">
        <v>7</v>
      </c>
      <c r="AM21" s="21">
        <v>7.5</v>
      </c>
      <c r="AN21" s="6"/>
      <c r="AO21" s="6"/>
      <c r="AP21" s="34">
        <f>AC21+SUM(AD21:AN21)-MIN(AD21:AN21)</f>
        <v>68.099999999999994</v>
      </c>
      <c r="AQ21" s="23">
        <f>AP21/$AP$47</f>
        <v>0.68099999999999994</v>
      </c>
      <c r="AS21" s="6">
        <v>10</v>
      </c>
      <c r="AT21" s="6">
        <v>8.5</v>
      </c>
      <c r="AU21" s="6">
        <v>6.5</v>
      </c>
      <c r="AV21" s="6">
        <v>0</v>
      </c>
      <c r="AW21" s="6">
        <v>8.75</v>
      </c>
      <c r="AX21" s="6">
        <v>6.25</v>
      </c>
      <c r="AY21" s="6">
        <v>8.75</v>
      </c>
      <c r="AZ21" s="6">
        <v>7.25</v>
      </c>
      <c r="BA21" s="6">
        <v>9</v>
      </c>
      <c r="BB21" s="6"/>
      <c r="BC21" s="6"/>
      <c r="BD21" s="6"/>
      <c r="BE21" s="6"/>
      <c r="BF21" s="6">
        <f>SUM(AS21:BE21)-MIN(AS21:BE21)</f>
        <v>65</v>
      </c>
      <c r="BG21" s="23">
        <f>BF21/$BF$47</f>
        <v>0.8125</v>
      </c>
      <c r="BH21" s="6"/>
      <c r="BJ21" s="42">
        <v>16</v>
      </c>
      <c r="BK21" s="13">
        <f>BJ21/$BJ$7</f>
        <v>0.29090909090909089</v>
      </c>
      <c r="BL21" s="7" t="str">
        <f>IF( BK21&gt;0.89999,"A",IF( BK21&gt;0.79999,"B",IF( BK21&gt;0.69999,"C",IF( BK21&gt;0.59999,"D","F"))))</f>
        <v>F</v>
      </c>
      <c r="BM21" s="7"/>
      <c r="BN21" s="22">
        <v>37</v>
      </c>
      <c r="BO21" s="13">
        <f>BN21/$BN$7</f>
        <v>0.74</v>
      </c>
      <c r="BP21" s="7" t="str">
        <f>IF( BO21&gt;0.89999,"A",IF( BO21&gt;0.79999,"B",IF( BO21&gt;0.69999,"C",IF( BO21&gt;0.59999,"D","F"))))</f>
        <v>C</v>
      </c>
      <c r="BQ21" s="7"/>
      <c r="BR21" s="22">
        <v>0</v>
      </c>
      <c r="BS21" s="13">
        <f>BR21/$BR$7</f>
        <v>0</v>
      </c>
      <c r="BT21" s="7" t="str">
        <f>IF( BS21&gt;0.89999,"A",IF( BS21&gt;0.79999,"B",IF( BS21&gt;0.69999,"C",IF( BS21&gt;0.59999,"D","F"))))</f>
        <v>F</v>
      </c>
      <c r="BU21" s="7"/>
      <c r="BV21" s="13">
        <f>(SUM(BK21,BO21,BS21)-MIN(BK21,BO21,BS21))/2</f>
        <v>0.51545454545454539</v>
      </c>
      <c r="BX21" s="19">
        <f>0.1333333333*Z21+0.133333333*AQ21+0.13333333333*BG21+0.6*BV21</f>
        <v>0.58840606035635212</v>
      </c>
      <c r="BY21" s="8" t="str">
        <f>IF( BX21&gt;0.89999,"A",IF( BX21&gt;0.79999,"B",IF( BX21&gt;0.69999,"C",IF( BX21&gt;0.59999,"D","F"))))</f>
        <v>F</v>
      </c>
    </row>
    <row r="22" spans="1:77" x14ac:dyDescent="0.45">
      <c r="A22" s="5" t="s">
        <v>71</v>
      </c>
      <c r="C22" s="28">
        <v>9.3000000000000007</v>
      </c>
      <c r="D22" s="28">
        <v>6</v>
      </c>
      <c r="E22" s="28">
        <v>9</v>
      </c>
      <c r="F22" s="29"/>
      <c r="G22" s="28">
        <v>10</v>
      </c>
      <c r="H22" s="28">
        <v>10</v>
      </c>
      <c r="I22" s="28">
        <v>10</v>
      </c>
      <c r="J22" s="28">
        <v>10</v>
      </c>
      <c r="K22" s="28">
        <v>10</v>
      </c>
      <c r="L22" s="28">
        <v>11</v>
      </c>
      <c r="M22" s="28">
        <v>9</v>
      </c>
      <c r="N22" s="28">
        <v>9</v>
      </c>
      <c r="O22" s="28">
        <v>8</v>
      </c>
      <c r="P22" s="28">
        <v>9</v>
      </c>
      <c r="Q22" s="28">
        <v>8</v>
      </c>
      <c r="R22" s="33">
        <v>10</v>
      </c>
      <c r="S22" s="28">
        <v>10</v>
      </c>
      <c r="T22" s="28">
        <v>8</v>
      </c>
      <c r="U22" s="28">
        <v>9</v>
      </c>
      <c r="V22" s="28"/>
      <c r="W22" s="28"/>
      <c r="X22" s="28"/>
      <c r="Y22" s="28">
        <f>SUM(C22:X22)</f>
        <v>165.3</v>
      </c>
      <c r="Z22" s="19">
        <f>Y22/$Y$46</f>
        <v>0.8935135135135136</v>
      </c>
      <c r="AA22" s="19"/>
      <c r="AB22" s="21">
        <v>19</v>
      </c>
      <c r="AC22" s="34">
        <f>AB22/25*10</f>
        <v>7.6</v>
      </c>
      <c r="AD22" s="21">
        <v>10</v>
      </c>
      <c r="AE22" s="21">
        <v>7</v>
      </c>
      <c r="AF22" s="21">
        <v>8</v>
      </c>
      <c r="AG22" s="6">
        <v>7</v>
      </c>
      <c r="AH22" s="6">
        <v>9</v>
      </c>
      <c r="AI22" s="21">
        <v>8</v>
      </c>
      <c r="AJ22" s="21">
        <v>10</v>
      </c>
      <c r="AK22" s="6">
        <v>8</v>
      </c>
      <c r="AL22" s="6">
        <v>6.5</v>
      </c>
      <c r="AM22" s="21">
        <v>7</v>
      </c>
      <c r="AN22" s="6"/>
      <c r="AO22" s="6"/>
      <c r="AP22" s="34">
        <f>AC22+SUM(AD22:AN22)-MIN(AD22:AN22)</f>
        <v>81.599999999999994</v>
      </c>
      <c r="AQ22" s="23">
        <f>AP22/$AP$47</f>
        <v>0.81599999999999995</v>
      </c>
      <c r="AS22" s="6">
        <v>10</v>
      </c>
      <c r="AT22" s="6">
        <v>9.5</v>
      </c>
      <c r="AU22" s="6">
        <v>7.5</v>
      </c>
      <c r="AV22" s="6">
        <v>8.75</v>
      </c>
      <c r="AW22" s="6">
        <v>7.5</v>
      </c>
      <c r="AX22" s="6">
        <v>7.75</v>
      </c>
      <c r="AY22" s="6">
        <v>9.5</v>
      </c>
      <c r="AZ22" s="6">
        <v>8.25</v>
      </c>
      <c r="BA22" s="6">
        <v>8.25</v>
      </c>
      <c r="BB22" s="6"/>
      <c r="BC22" s="6"/>
      <c r="BD22" s="6"/>
      <c r="BE22" s="6"/>
      <c r="BF22" s="6">
        <f>SUM(AS22:BE22)-MIN(AS22:BE22)</f>
        <v>69.5</v>
      </c>
      <c r="BG22" s="23">
        <f>BF22/$BF$47</f>
        <v>0.86875000000000002</v>
      </c>
      <c r="BH22" s="6"/>
      <c r="BJ22" s="42">
        <v>28</v>
      </c>
      <c r="BK22" s="13">
        <f>BJ22/$BJ$7</f>
        <v>0.50909090909090904</v>
      </c>
      <c r="BL22" s="7" t="str">
        <f>IF( BK22&gt;0.89999,"A",IF( BK22&gt;0.79999,"B",IF( BK22&gt;0.69999,"C",IF( BK22&gt;0.59999,"D","F"))))</f>
        <v>F</v>
      </c>
      <c r="BM22" s="7"/>
      <c r="BN22" s="22">
        <v>37</v>
      </c>
      <c r="BO22" s="13">
        <f>BN22/$BN$7</f>
        <v>0.74</v>
      </c>
      <c r="BP22" s="7" t="str">
        <f>IF( BO22&gt;0.89999,"A",IF( BO22&gt;0.79999,"B",IF( BO22&gt;0.69999,"C",IF( BO22&gt;0.59999,"D","F"))))</f>
        <v>C</v>
      </c>
      <c r="BQ22" s="7"/>
      <c r="BR22" s="22">
        <v>0</v>
      </c>
      <c r="BS22" s="13">
        <f>BR22/$BR$7</f>
        <v>0</v>
      </c>
      <c r="BT22" s="7" t="str">
        <f>IF( BS22&gt;0.89999,"A",IF( BS22&gt;0.79999,"B",IF( BS22&gt;0.69999,"C",IF( BS22&gt;0.59999,"D","F"))))</f>
        <v>F</v>
      </c>
      <c r="BU22" s="7"/>
      <c r="BV22" s="13">
        <f>(SUM(BK22,BO22,BS22)-MIN(BK22,BO22,BS22))/2</f>
        <v>0.62454545454545451</v>
      </c>
      <c r="BX22" s="19">
        <f>0.1333333333*Z22+0.133333333*AQ22+0.13333333333*BG22+0.6*BV22</f>
        <v>0.7184957408910615</v>
      </c>
      <c r="BY22" s="8" t="str">
        <f>IF( BX22&gt;0.89999,"A",IF( BX22&gt;0.79999,"B",IF( BX22&gt;0.69999,"C",IF( BX22&gt;0.59999,"D","F"))))</f>
        <v>C</v>
      </c>
    </row>
    <row r="23" spans="1:77" x14ac:dyDescent="0.45">
      <c r="A23" s="5" t="s">
        <v>61</v>
      </c>
      <c r="C23" s="28">
        <v>11.1</v>
      </c>
      <c r="D23" s="28">
        <v>10</v>
      </c>
      <c r="E23" s="28">
        <v>10</v>
      </c>
      <c r="F23" s="29"/>
      <c r="G23" s="28">
        <v>10</v>
      </c>
      <c r="H23" s="28">
        <v>10</v>
      </c>
      <c r="I23" s="28">
        <v>8</v>
      </c>
      <c r="J23" s="28">
        <v>10</v>
      </c>
      <c r="K23" s="28">
        <v>7</v>
      </c>
      <c r="L23" s="28">
        <v>11</v>
      </c>
      <c r="M23" s="28">
        <v>8</v>
      </c>
      <c r="N23" s="28">
        <v>10</v>
      </c>
      <c r="O23" s="28">
        <v>9</v>
      </c>
      <c r="P23" s="40">
        <v>0</v>
      </c>
      <c r="Q23" s="40">
        <v>0</v>
      </c>
      <c r="R23" s="33">
        <v>6</v>
      </c>
      <c r="S23" s="28">
        <v>12</v>
      </c>
      <c r="T23" s="28">
        <v>8</v>
      </c>
      <c r="U23" s="28">
        <v>10</v>
      </c>
      <c r="V23" s="28"/>
      <c r="W23" s="28"/>
      <c r="X23" s="28"/>
      <c r="Y23" s="28">
        <f>SUM(C23:X23)</f>
        <v>150.1</v>
      </c>
      <c r="Z23" s="19">
        <f>Y23/$Y$46</f>
        <v>0.81135135135135128</v>
      </c>
      <c r="AA23" s="19"/>
      <c r="AB23" s="21">
        <v>22</v>
      </c>
      <c r="AC23" s="34">
        <f>AB23/25*10</f>
        <v>8.8000000000000007</v>
      </c>
      <c r="AD23" s="21">
        <v>9</v>
      </c>
      <c r="AE23" s="21">
        <v>8</v>
      </c>
      <c r="AF23" s="21">
        <v>9</v>
      </c>
      <c r="AG23" s="6">
        <v>9</v>
      </c>
      <c r="AH23" s="6">
        <v>9</v>
      </c>
      <c r="AI23" s="21">
        <v>9</v>
      </c>
      <c r="AJ23" s="21">
        <v>10</v>
      </c>
      <c r="AK23" s="20">
        <v>0</v>
      </c>
      <c r="AL23" s="6">
        <v>7</v>
      </c>
      <c r="AM23" s="21">
        <v>9</v>
      </c>
      <c r="AN23" s="6"/>
      <c r="AO23" s="6"/>
      <c r="AP23" s="34">
        <f>AC23+SUM(AD23:AN23)-MIN(AD23:AN23)</f>
        <v>87.8</v>
      </c>
      <c r="AQ23" s="23">
        <f>AP23/$AP$47</f>
        <v>0.878</v>
      </c>
      <c r="AS23" s="6">
        <v>10</v>
      </c>
      <c r="AT23" s="6">
        <v>9.75</v>
      </c>
      <c r="AU23" s="6">
        <v>9.5</v>
      </c>
      <c r="AV23" s="6">
        <v>8.75</v>
      </c>
      <c r="AW23" s="6">
        <v>8.5</v>
      </c>
      <c r="AX23" s="6">
        <v>9</v>
      </c>
      <c r="AY23" s="6">
        <v>9</v>
      </c>
      <c r="AZ23" s="6">
        <v>9.75</v>
      </c>
      <c r="BA23" s="6">
        <v>0</v>
      </c>
      <c r="BB23" s="6"/>
      <c r="BC23" s="6"/>
      <c r="BD23" s="6"/>
      <c r="BE23" s="6"/>
      <c r="BF23" s="6">
        <f>SUM(AS23:BE23)-MIN(AS23:BE23)</f>
        <v>74.25</v>
      </c>
      <c r="BG23" s="23">
        <f>BF23/$BF$47</f>
        <v>0.92812499999999998</v>
      </c>
      <c r="BH23" s="6"/>
      <c r="BJ23" s="42">
        <v>48</v>
      </c>
      <c r="BK23" s="13">
        <f>BJ23/$BJ$7</f>
        <v>0.87272727272727268</v>
      </c>
      <c r="BL23" s="7" t="str">
        <f>IF( BK23&gt;0.89999,"A",IF( BK23&gt;0.79999,"B",IF( BK23&gt;0.69999,"C",IF( BK23&gt;0.59999,"D","F"))))</f>
        <v>B</v>
      </c>
      <c r="BM23" s="7"/>
      <c r="BN23" s="22">
        <v>37</v>
      </c>
      <c r="BO23" s="13">
        <f>BN23/$BN$7</f>
        <v>0.74</v>
      </c>
      <c r="BP23" s="7" t="str">
        <f>IF( BO23&gt;0.89999,"A",IF( BO23&gt;0.79999,"B",IF( BO23&gt;0.69999,"C",IF( BO23&gt;0.59999,"D","F"))))</f>
        <v>C</v>
      </c>
      <c r="BQ23" s="7"/>
      <c r="BR23" s="22">
        <v>0</v>
      </c>
      <c r="BS23" s="13">
        <f>BR23/$BR$7</f>
        <v>0</v>
      </c>
      <c r="BT23" s="7" t="str">
        <f>IF( BS23&gt;0.89999,"A",IF( BS23&gt;0.79999,"B",IF( BS23&gt;0.69999,"C",IF( BS23&gt;0.59999,"D","F"))))</f>
        <v>F</v>
      </c>
      <c r="BU23" s="7"/>
      <c r="BV23" s="13">
        <f>(SUM(BK23,BO23,BS23)-MIN(BK23,BO23,BS23))/2</f>
        <v>0.80636363636363639</v>
      </c>
      <c r="BX23" s="19">
        <f>0.1333333333*Z23+0.133333333*AQ23+0.13333333333*BG23+0.6*BV23</f>
        <v>0.83281502834222321</v>
      </c>
      <c r="BY23" s="8" t="str">
        <f>IF( BX23&gt;0.89999,"A",IF( BX23&gt;0.79999,"B",IF( BX23&gt;0.69999,"C",IF( BX23&gt;0.59999,"D","F"))))</f>
        <v>B</v>
      </c>
    </row>
    <row r="24" spans="1:77" ht="15.75" customHeight="1" x14ac:dyDescent="0.45">
      <c r="A24" s="5" t="s">
        <v>50</v>
      </c>
      <c r="C24" s="28">
        <v>0</v>
      </c>
      <c r="D24" s="28">
        <v>0</v>
      </c>
      <c r="E24" s="28">
        <v>0</v>
      </c>
      <c r="F24" s="29"/>
      <c r="G24" s="28">
        <v>8</v>
      </c>
      <c r="H24" s="28">
        <v>10</v>
      </c>
      <c r="I24" s="28">
        <v>10</v>
      </c>
      <c r="J24" s="28">
        <v>9</v>
      </c>
      <c r="K24" s="28">
        <v>8</v>
      </c>
      <c r="L24" s="28">
        <v>9</v>
      </c>
      <c r="M24" s="28">
        <v>8</v>
      </c>
      <c r="N24" s="28">
        <v>9</v>
      </c>
      <c r="O24" s="28">
        <v>9</v>
      </c>
      <c r="P24" s="28">
        <v>10</v>
      </c>
      <c r="Q24" s="28">
        <v>8</v>
      </c>
      <c r="R24" s="43">
        <v>0</v>
      </c>
      <c r="S24" s="28">
        <v>11</v>
      </c>
      <c r="T24" s="28">
        <v>8</v>
      </c>
      <c r="U24" s="28">
        <v>9</v>
      </c>
      <c r="V24" s="28"/>
      <c r="W24" s="28"/>
      <c r="X24" s="28"/>
      <c r="Y24" s="28">
        <f>SUM(C24:X24)</f>
        <v>126</v>
      </c>
      <c r="Z24" s="19">
        <f>Y24/$Y$46</f>
        <v>0.68108108108108112</v>
      </c>
      <c r="AA24" s="19"/>
      <c r="AB24" s="21">
        <v>25</v>
      </c>
      <c r="AC24" s="34">
        <f>AB24/25*10</f>
        <v>10</v>
      </c>
      <c r="AD24" s="21">
        <v>10</v>
      </c>
      <c r="AE24" s="21">
        <v>7</v>
      </c>
      <c r="AF24" s="21">
        <v>10</v>
      </c>
      <c r="AG24" s="6">
        <v>10</v>
      </c>
      <c r="AH24" s="6">
        <v>10</v>
      </c>
      <c r="AI24" s="21">
        <v>10</v>
      </c>
      <c r="AJ24" s="21">
        <v>9</v>
      </c>
      <c r="AK24" s="6">
        <v>8</v>
      </c>
      <c r="AL24" s="6">
        <v>7.5</v>
      </c>
      <c r="AM24" s="21">
        <v>0</v>
      </c>
      <c r="AN24" s="6"/>
      <c r="AO24" s="6"/>
      <c r="AP24" s="34">
        <f>AC24+SUM(AD24:AN24)-MIN(AD24:AN24)</f>
        <v>91.5</v>
      </c>
      <c r="AQ24" s="23">
        <f>AP24/$AP$47</f>
        <v>0.91500000000000004</v>
      </c>
      <c r="AS24" s="6">
        <v>10</v>
      </c>
      <c r="AT24" s="6">
        <v>9.75</v>
      </c>
      <c r="AU24" s="6">
        <v>9.5</v>
      </c>
      <c r="AV24" s="6">
        <v>8.75</v>
      </c>
      <c r="AW24" s="6">
        <v>8.25</v>
      </c>
      <c r="AX24" s="6">
        <v>8.5</v>
      </c>
      <c r="AY24" s="6">
        <v>0</v>
      </c>
      <c r="AZ24" s="6">
        <v>8</v>
      </c>
      <c r="BA24" s="6">
        <v>9.25</v>
      </c>
      <c r="BB24" s="6"/>
      <c r="BC24" s="6"/>
      <c r="BD24" s="6"/>
      <c r="BE24" s="6"/>
      <c r="BF24" s="6">
        <f>SUM(AS24:BE24)-MIN(AS24:BE24)</f>
        <v>72</v>
      </c>
      <c r="BG24" s="23">
        <f>BF24/$BF$47</f>
        <v>0.9</v>
      </c>
      <c r="BH24" s="6"/>
      <c r="BJ24" s="42">
        <v>40.25</v>
      </c>
      <c r="BK24" s="13">
        <f>BJ24/$BJ$7</f>
        <v>0.73181818181818181</v>
      </c>
      <c r="BL24" s="7" t="str">
        <f>IF( BK24&gt;0.89999,"A",IF( BK24&gt;0.79999,"B",IF( BK24&gt;0.69999,"C",IF( BK24&gt;0.59999,"D","F"))))</f>
        <v>C</v>
      </c>
      <c r="BM24" s="7"/>
      <c r="BN24" s="22">
        <v>37</v>
      </c>
      <c r="BO24" s="13">
        <f>BN24/$BN$7</f>
        <v>0.74</v>
      </c>
      <c r="BP24" s="7" t="str">
        <f>IF( BO24&gt;0.89999,"A",IF( BO24&gt;0.79999,"B",IF( BO24&gt;0.69999,"C",IF( BO24&gt;0.59999,"D","F"))))</f>
        <v>C</v>
      </c>
      <c r="BQ24" s="7"/>
      <c r="BR24" s="22">
        <v>0</v>
      </c>
      <c r="BS24" s="13">
        <f>BR24/$BR$7</f>
        <v>0</v>
      </c>
      <c r="BT24" s="7" t="str">
        <f>IF( BS24&gt;0.89999,"A",IF( BS24&gt;0.79999,"B",IF( BS24&gt;0.69999,"C",IF( BS24&gt;0.59999,"D","F"))))</f>
        <v>F</v>
      </c>
      <c r="BU24" s="7"/>
      <c r="BV24" s="13">
        <f>(SUM(BK24,BO24,BS24)-MIN(BK24,BO24,BS24))/2</f>
        <v>0.73590909090909085</v>
      </c>
      <c r="BX24" s="19">
        <f>0.1333333333*Z24+0.133333333*AQ24+0.13333333333*BG24+0.6*BV24</f>
        <v>0.77435626502556265</v>
      </c>
      <c r="BY24" s="8" t="str">
        <f>IF( BX24&gt;0.89999,"A",IF( BX24&gt;0.79999,"B",IF( BX24&gt;0.69999,"C",IF( BX24&gt;0.59999,"D","F"))))</f>
        <v>C</v>
      </c>
    </row>
    <row r="25" spans="1:77" ht="14.25" customHeight="1" x14ac:dyDescent="0.45">
      <c r="A25" s="5" t="s">
        <v>43</v>
      </c>
      <c r="C25" s="28">
        <v>0</v>
      </c>
      <c r="D25" s="28">
        <v>8</v>
      </c>
      <c r="E25" s="28">
        <v>10</v>
      </c>
      <c r="F25" s="29"/>
      <c r="G25" s="28">
        <v>10</v>
      </c>
      <c r="H25" s="28">
        <v>9</v>
      </c>
      <c r="I25" s="28">
        <v>9</v>
      </c>
      <c r="J25" s="28">
        <v>8</v>
      </c>
      <c r="K25" s="28">
        <v>10</v>
      </c>
      <c r="L25" s="28">
        <v>9</v>
      </c>
      <c r="M25" s="28">
        <v>9</v>
      </c>
      <c r="N25" s="28">
        <v>6</v>
      </c>
      <c r="O25" s="28">
        <v>7</v>
      </c>
      <c r="P25" s="28">
        <v>7</v>
      </c>
      <c r="Q25" s="28">
        <v>9</v>
      </c>
      <c r="R25" s="28">
        <v>10</v>
      </c>
      <c r="S25" s="28">
        <v>10</v>
      </c>
      <c r="T25" s="28">
        <v>8</v>
      </c>
      <c r="U25" s="28">
        <v>9</v>
      </c>
      <c r="V25" s="28"/>
      <c r="W25" s="28"/>
      <c r="X25" s="28"/>
      <c r="Y25" s="28">
        <f>SUM(C25:X25)</f>
        <v>148</v>
      </c>
      <c r="Z25" s="19">
        <f>Y25/$Y$46</f>
        <v>0.8</v>
      </c>
      <c r="AA25" s="19"/>
      <c r="AB25" s="21">
        <v>20</v>
      </c>
      <c r="AC25" s="34">
        <f>AB25/25*10</f>
        <v>8</v>
      </c>
      <c r="AD25" s="21">
        <v>9</v>
      </c>
      <c r="AE25" s="21">
        <v>6</v>
      </c>
      <c r="AF25" s="21">
        <v>7</v>
      </c>
      <c r="AG25" s="6">
        <v>9</v>
      </c>
      <c r="AH25" s="6">
        <v>7</v>
      </c>
      <c r="AI25" s="21">
        <v>5</v>
      </c>
      <c r="AJ25" s="21">
        <v>7</v>
      </c>
      <c r="AK25" s="6">
        <v>5</v>
      </c>
      <c r="AL25" s="6">
        <v>8</v>
      </c>
      <c r="AM25" s="21">
        <v>6.5</v>
      </c>
      <c r="AN25" s="6"/>
      <c r="AO25" s="6"/>
      <c r="AP25" s="34">
        <f>AC25+SUM(AD25:AN25)-MIN(AD25:AN25)</f>
        <v>72.5</v>
      </c>
      <c r="AQ25" s="23">
        <f>AP25/$AP$47</f>
        <v>0.72499999999999998</v>
      </c>
      <c r="AS25" s="6">
        <v>10</v>
      </c>
      <c r="AT25" s="6">
        <v>7.5</v>
      </c>
      <c r="AU25" s="6">
        <v>8.5</v>
      </c>
      <c r="AV25" s="6">
        <v>6.75</v>
      </c>
      <c r="AW25" s="6">
        <v>7</v>
      </c>
      <c r="AX25" s="6">
        <v>0</v>
      </c>
      <c r="AY25" s="6">
        <v>6.5</v>
      </c>
      <c r="AZ25" s="6">
        <v>0</v>
      </c>
      <c r="BA25" s="6">
        <v>8.25</v>
      </c>
      <c r="BB25" s="6"/>
      <c r="BC25" s="6"/>
      <c r="BD25" s="6"/>
      <c r="BE25" s="6"/>
      <c r="BF25" s="6">
        <f>SUM(AS25:BE25)-MIN(AS25:BE25)</f>
        <v>54.5</v>
      </c>
      <c r="BG25" s="23">
        <f>BF25/$BF$47</f>
        <v>0.68125000000000002</v>
      </c>
      <c r="BH25" s="6"/>
      <c r="BJ25" s="42">
        <v>24.5</v>
      </c>
      <c r="BK25" s="13">
        <f>BJ25/$BJ$7</f>
        <v>0.44545454545454544</v>
      </c>
      <c r="BL25" s="7" t="str">
        <f>IF( BK25&gt;0.89999,"A",IF( BK25&gt;0.79999,"B",IF( BK25&gt;0.69999,"C",IF( BK25&gt;0.59999,"D","F"))))</f>
        <v>F</v>
      </c>
      <c r="BM25" s="7"/>
      <c r="BN25" s="22">
        <v>37</v>
      </c>
      <c r="BO25" s="13">
        <f>BN25/$BN$7</f>
        <v>0.74</v>
      </c>
      <c r="BP25" s="7" t="str">
        <f>IF( BO25&gt;0.89999,"A",IF( BO25&gt;0.79999,"B",IF( BO25&gt;0.69999,"C",IF( BO25&gt;0.59999,"D","F"))))</f>
        <v>C</v>
      </c>
      <c r="BQ25" s="7"/>
      <c r="BR25" s="22">
        <v>0</v>
      </c>
      <c r="BS25" s="13">
        <f>BR25/$BR$7</f>
        <v>0</v>
      </c>
      <c r="BT25" s="7" t="str">
        <f>IF( BS25&gt;0.89999,"A",IF( BS25&gt;0.79999,"B",IF( BS25&gt;0.69999,"C",IF( BS25&gt;0.59999,"D","F"))))</f>
        <v>F</v>
      </c>
      <c r="BU25" s="7"/>
      <c r="BV25" s="13">
        <f>(SUM(BK25,BO25,BS25)-MIN(BK25,BO25,BS25))/2</f>
        <v>0.59272727272727277</v>
      </c>
      <c r="BX25" s="19">
        <f>0.1333333333*Z25+0.133333333*AQ25+0.13333333333*BG25+0.6*BV25</f>
        <v>0.64980303003242612</v>
      </c>
      <c r="BY25" s="8" t="str">
        <f>IF( BX25&gt;0.89999,"A",IF( BX25&gt;0.79999,"B",IF( BX25&gt;0.69999,"C",IF( BX25&gt;0.59999,"D","F"))))</f>
        <v>D</v>
      </c>
    </row>
    <row r="26" spans="1:77" ht="15.75" customHeight="1" x14ac:dyDescent="0.45">
      <c r="A26" s="5" t="s">
        <v>49</v>
      </c>
      <c r="C26" s="28">
        <v>12</v>
      </c>
      <c r="D26" s="28">
        <v>10</v>
      </c>
      <c r="E26" s="28">
        <v>10</v>
      </c>
      <c r="F26" s="29"/>
      <c r="G26" s="28">
        <v>10</v>
      </c>
      <c r="H26" s="28">
        <v>10</v>
      </c>
      <c r="I26" s="28">
        <v>10</v>
      </c>
      <c r="J26" s="28">
        <v>10</v>
      </c>
      <c r="K26" s="28">
        <v>10</v>
      </c>
      <c r="L26" s="28">
        <v>11</v>
      </c>
      <c r="M26" s="28">
        <v>10</v>
      </c>
      <c r="N26" s="28">
        <v>10</v>
      </c>
      <c r="O26" s="28">
        <v>10</v>
      </c>
      <c r="P26" s="28">
        <v>9</v>
      </c>
      <c r="Q26" s="28">
        <v>10</v>
      </c>
      <c r="R26" s="33">
        <v>10</v>
      </c>
      <c r="S26" s="28">
        <v>12</v>
      </c>
      <c r="T26" s="28">
        <v>10</v>
      </c>
      <c r="U26" s="28">
        <v>10</v>
      </c>
      <c r="V26" s="28"/>
      <c r="W26" s="28"/>
      <c r="X26" s="28"/>
      <c r="Y26" s="28">
        <f>SUM(C26:X26)</f>
        <v>184</v>
      </c>
      <c r="Z26" s="19">
        <f>Y26/$Y$46</f>
        <v>0.99459459459459465</v>
      </c>
      <c r="AA26" s="19"/>
      <c r="AB26" s="21">
        <v>24</v>
      </c>
      <c r="AC26" s="34">
        <f>AB26/25*10</f>
        <v>9.6</v>
      </c>
      <c r="AD26" s="21">
        <v>10</v>
      </c>
      <c r="AE26" s="21">
        <v>10</v>
      </c>
      <c r="AF26" s="21">
        <v>10</v>
      </c>
      <c r="AG26" s="6">
        <v>10</v>
      </c>
      <c r="AH26" s="6">
        <v>10</v>
      </c>
      <c r="AI26" s="21">
        <v>9</v>
      </c>
      <c r="AJ26" s="21">
        <v>10</v>
      </c>
      <c r="AK26" s="6">
        <v>10</v>
      </c>
      <c r="AL26" s="21">
        <v>10</v>
      </c>
      <c r="AM26" s="21">
        <v>9</v>
      </c>
      <c r="AN26" s="6"/>
      <c r="AO26" s="6"/>
      <c r="AP26" s="34">
        <f>AC26+SUM(AD26:AN26)-MIN(AD26:AN26)</f>
        <v>98.6</v>
      </c>
      <c r="AQ26" s="23">
        <f>AP26/$AP$47</f>
        <v>0.98599999999999999</v>
      </c>
      <c r="AS26" s="6">
        <v>10</v>
      </c>
      <c r="AT26" s="6">
        <v>9.75</v>
      </c>
      <c r="AU26" s="6">
        <v>9.25</v>
      </c>
      <c r="AV26" s="6">
        <v>10</v>
      </c>
      <c r="AW26" s="6">
        <v>10</v>
      </c>
      <c r="AX26" s="6">
        <v>10</v>
      </c>
      <c r="AY26" s="6">
        <v>9.5</v>
      </c>
      <c r="AZ26" s="6">
        <v>9.75</v>
      </c>
      <c r="BA26" s="6">
        <v>9.75</v>
      </c>
      <c r="BB26" s="6"/>
      <c r="BC26" s="6"/>
      <c r="BD26" s="6"/>
      <c r="BE26" s="6"/>
      <c r="BF26" s="6">
        <f>SUM(AS26:BD26)-MIN(AS26:BD26)</f>
        <v>78.75</v>
      </c>
      <c r="BG26" s="23">
        <f>BF26/$BF$47</f>
        <v>0.984375</v>
      </c>
      <c r="BH26" s="6"/>
      <c r="BJ26" s="42">
        <v>44</v>
      </c>
      <c r="BK26" s="13">
        <f>BJ26/$BJ$7</f>
        <v>0.8</v>
      </c>
      <c r="BL26" s="7" t="str">
        <f>IF( BK26&gt;0.89999,"A",IF( BK26&gt;0.79999,"B",IF( BK26&gt;0.69999,"C",IF( BK26&gt;0.59999,"D","F"))))</f>
        <v>B</v>
      </c>
      <c r="BM26" s="7"/>
      <c r="BN26" s="22">
        <v>37</v>
      </c>
      <c r="BO26" s="13">
        <f>BN26/$BN$7</f>
        <v>0.74</v>
      </c>
      <c r="BP26" s="7" t="str">
        <f>IF( BO26&gt;0.89999,"A",IF( BO26&gt;0.79999,"B",IF( BO26&gt;0.69999,"C",IF( BO26&gt;0.59999,"D","F"))))</f>
        <v>C</v>
      </c>
      <c r="BQ26" s="7"/>
      <c r="BR26" s="22">
        <v>0</v>
      </c>
      <c r="BS26" s="13">
        <f>BR26/$BR$7</f>
        <v>0</v>
      </c>
      <c r="BT26" s="7" t="str">
        <f>IF( BS26&gt;0.89999,"A",IF( BS26&gt;0.79999,"B",IF( BS26&gt;0.69999,"C",IF( BS26&gt;0.59999,"D","F"))))</f>
        <v>F</v>
      </c>
      <c r="BU26" s="7"/>
      <c r="BV26" s="13">
        <f>(SUM(BK26,BO26,BS26)-MIN(BK26,BO26,BS26))/2</f>
        <v>0.77</v>
      </c>
      <c r="BX26" s="19">
        <f>0.1333333333*Z26+0.133333333*AQ26+0.13333333333*BG26+0.6*BV26</f>
        <v>0.85732927891417821</v>
      </c>
      <c r="BY26" s="8" t="str">
        <f>IF( BX26&gt;0.89999,"A",IF( BX26&gt;0.79999,"B",IF( BX26&gt;0.69999,"C",IF( BX26&gt;0.59999,"D","F"))))</f>
        <v>B</v>
      </c>
    </row>
    <row r="27" spans="1:77" ht="14.25" customHeight="1" x14ac:dyDescent="0.45">
      <c r="A27" s="5" t="s">
        <v>64</v>
      </c>
      <c r="C27" s="28">
        <v>0</v>
      </c>
      <c r="D27" s="28">
        <v>0</v>
      </c>
      <c r="E27" s="28">
        <v>0</v>
      </c>
      <c r="F27" s="29"/>
      <c r="G27" s="28">
        <v>10</v>
      </c>
      <c r="H27" s="28">
        <v>10</v>
      </c>
      <c r="I27" s="28">
        <v>10</v>
      </c>
      <c r="J27" s="28">
        <v>10</v>
      </c>
      <c r="K27" s="28">
        <v>9</v>
      </c>
      <c r="L27" s="28">
        <v>11</v>
      </c>
      <c r="M27" s="28">
        <v>10</v>
      </c>
      <c r="N27" s="28">
        <v>10</v>
      </c>
      <c r="O27" s="28">
        <v>9</v>
      </c>
      <c r="P27" s="28">
        <v>6</v>
      </c>
      <c r="Q27" s="28">
        <v>10</v>
      </c>
      <c r="R27" s="33">
        <v>10</v>
      </c>
      <c r="S27" s="28">
        <v>12</v>
      </c>
      <c r="T27" s="28">
        <v>8</v>
      </c>
      <c r="U27" s="28">
        <v>7</v>
      </c>
      <c r="V27" s="28"/>
      <c r="W27" s="28"/>
      <c r="X27" s="28"/>
      <c r="Y27" s="28">
        <f>SUM(C27:X27)</f>
        <v>142</v>
      </c>
      <c r="Z27" s="19">
        <f>Y27/$Y$46</f>
        <v>0.76756756756756761</v>
      </c>
      <c r="AA27" s="19"/>
      <c r="AB27" s="21">
        <v>25</v>
      </c>
      <c r="AC27" s="34">
        <f>AB27/25*10</f>
        <v>10</v>
      </c>
      <c r="AD27" s="21">
        <v>10</v>
      </c>
      <c r="AE27" s="21">
        <v>9</v>
      </c>
      <c r="AF27" s="21">
        <v>8</v>
      </c>
      <c r="AG27" s="6">
        <v>8</v>
      </c>
      <c r="AH27" s="6">
        <v>10</v>
      </c>
      <c r="AI27" s="21">
        <v>9</v>
      </c>
      <c r="AJ27" s="21">
        <v>10</v>
      </c>
      <c r="AK27" s="6">
        <v>10</v>
      </c>
      <c r="AL27" s="6">
        <v>9</v>
      </c>
      <c r="AM27" s="21">
        <v>8.5</v>
      </c>
      <c r="AN27" s="6"/>
      <c r="AO27" s="6"/>
      <c r="AP27" s="34">
        <f>AC27+SUM(AD27:AN27)-MIN(AD27:AN27)</f>
        <v>93.5</v>
      </c>
      <c r="AQ27" s="23">
        <f>AP27/$AP$47</f>
        <v>0.93500000000000005</v>
      </c>
      <c r="AS27" s="6">
        <v>10</v>
      </c>
      <c r="AT27" s="6">
        <v>10</v>
      </c>
      <c r="AU27" s="6">
        <v>10</v>
      </c>
      <c r="AV27" s="6">
        <v>9.25</v>
      </c>
      <c r="AW27" s="6">
        <v>9.75</v>
      </c>
      <c r="AX27" s="6">
        <v>10</v>
      </c>
      <c r="AY27" s="6">
        <v>8.5</v>
      </c>
      <c r="AZ27" s="6">
        <v>10</v>
      </c>
      <c r="BA27" s="6">
        <v>9.75</v>
      </c>
      <c r="BB27" s="6"/>
      <c r="BC27" s="6"/>
      <c r="BD27" s="6"/>
      <c r="BE27" s="6"/>
      <c r="BF27" s="6">
        <f>SUM(AS27:BE27)-MIN(AS27:BE27)</f>
        <v>78.75</v>
      </c>
      <c r="BG27" s="23">
        <f>BF27/$BF$47</f>
        <v>0.984375</v>
      </c>
      <c r="BH27" s="6"/>
      <c r="BJ27" s="42">
        <v>51</v>
      </c>
      <c r="BK27" s="13">
        <f>BJ27/$BJ$7</f>
        <v>0.92727272727272725</v>
      </c>
      <c r="BL27" s="7" t="str">
        <f>IF( BK27&gt;0.89999,"A",IF( BK27&gt;0.79999,"B",IF( BK27&gt;0.69999,"C",IF( BK27&gt;0.59999,"D","F"))))</f>
        <v>A</v>
      </c>
      <c r="BM27" s="7"/>
      <c r="BN27" s="22">
        <v>37</v>
      </c>
      <c r="BO27" s="13">
        <f>BN27/$BN$7</f>
        <v>0.74</v>
      </c>
      <c r="BP27" s="7" t="str">
        <f>IF( BO27&gt;0.89999,"A",IF( BO27&gt;0.79999,"B",IF( BO27&gt;0.69999,"C",IF( BO27&gt;0.59999,"D","F"))))</f>
        <v>C</v>
      </c>
      <c r="BQ27" s="7"/>
      <c r="BR27" s="22">
        <v>0</v>
      </c>
      <c r="BS27" s="13">
        <f>BR27/$BR$7</f>
        <v>0</v>
      </c>
      <c r="BT27" s="7" t="str">
        <f>IF( BS27&gt;0.89999,"A",IF( BS27&gt;0.79999,"B",IF( BS27&gt;0.69999,"C",IF( BS27&gt;0.59999,"D","F"))))</f>
        <v>F</v>
      </c>
      <c r="BU27" s="7"/>
      <c r="BV27" s="13">
        <f>(SUM(BK27,BO27,BS27)-MIN(BK27,BO27,BS27))/2</f>
        <v>0.83363636363636362</v>
      </c>
      <c r="BX27" s="19">
        <f>0.1333333333*Z27+0.133333333*AQ27+0.13333333333*BG27+0.6*BV27</f>
        <v>0.85844082685029366</v>
      </c>
      <c r="BY27" s="8" t="str">
        <f>IF( BX27&gt;0.89999,"A",IF( BX27&gt;0.79999,"B",IF( BX27&gt;0.69999,"C",IF( BX27&gt;0.59999,"D","F"))))</f>
        <v>B</v>
      </c>
    </row>
    <row r="28" spans="1:77" ht="14.25" customHeight="1" x14ac:dyDescent="0.45">
      <c r="A28" s="5" t="s">
        <v>56</v>
      </c>
      <c r="C28" s="28">
        <v>4</v>
      </c>
      <c r="D28" s="28">
        <v>0</v>
      </c>
      <c r="E28" s="28">
        <v>0</v>
      </c>
      <c r="F28" s="29"/>
      <c r="G28" s="28">
        <v>10</v>
      </c>
      <c r="H28" s="28">
        <v>10</v>
      </c>
      <c r="I28" s="28">
        <v>10</v>
      </c>
      <c r="J28" s="28">
        <v>9</v>
      </c>
      <c r="K28" s="28">
        <v>9</v>
      </c>
      <c r="L28" s="28">
        <v>0</v>
      </c>
      <c r="M28" s="28">
        <v>8</v>
      </c>
      <c r="N28" s="28">
        <v>8</v>
      </c>
      <c r="O28" s="28">
        <v>9</v>
      </c>
      <c r="P28" s="40">
        <v>0</v>
      </c>
      <c r="Q28" s="40">
        <v>0</v>
      </c>
      <c r="R28" s="43">
        <v>0</v>
      </c>
      <c r="S28" s="43">
        <v>0</v>
      </c>
      <c r="T28" s="43">
        <v>0</v>
      </c>
      <c r="U28" s="28">
        <v>7</v>
      </c>
      <c r="V28" s="28"/>
      <c r="W28" s="28"/>
      <c r="X28" s="28"/>
      <c r="Y28" s="28">
        <f>SUM(G28:X28)</f>
        <v>80</v>
      </c>
      <c r="Z28" s="19">
        <f>Y28/$Y$46</f>
        <v>0.43243243243243246</v>
      </c>
      <c r="AA28" s="19"/>
      <c r="AB28" s="21">
        <v>20</v>
      </c>
      <c r="AC28" s="34">
        <f>AB28/25*10</f>
        <v>8</v>
      </c>
      <c r="AD28" s="21">
        <v>7</v>
      </c>
      <c r="AE28" s="20">
        <v>0</v>
      </c>
      <c r="AF28" s="21">
        <v>6</v>
      </c>
      <c r="AG28" s="6">
        <v>3</v>
      </c>
      <c r="AH28" s="6">
        <v>7</v>
      </c>
      <c r="AI28" s="21">
        <v>7</v>
      </c>
      <c r="AJ28" s="20">
        <v>0</v>
      </c>
      <c r="AK28" s="6">
        <v>7.5</v>
      </c>
      <c r="AL28" s="21">
        <v>4</v>
      </c>
      <c r="AM28" s="21">
        <v>0</v>
      </c>
      <c r="AN28" s="6"/>
      <c r="AO28" s="6"/>
      <c r="AP28" s="34">
        <f>AC28+SUM(AD28:AN28)-MIN(AD28:AN28)</f>
        <v>49.5</v>
      </c>
      <c r="AQ28" s="23">
        <f>AP28/$AP$47</f>
        <v>0.495</v>
      </c>
      <c r="AS28" s="6">
        <v>6</v>
      </c>
      <c r="AT28" s="6">
        <v>9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/>
      <c r="BC28" s="6"/>
      <c r="BD28" s="6"/>
      <c r="BE28" s="6"/>
      <c r="BF28" s="6">
        <f>SUM(AS28:BD28)-MIN(AS28:BD28)</f>
        <v>15</v>
      </c>
      <c r="BG28" s="23">
        <f>BF28/$BF$47</f>
        <v>0.1875</v>
      </c>
      <c r="BH28" s="6"/>
      <c r="BJ28" s="42">
        <v>0</v>
      </c>
      <c r="BK28" s="13">
        <f>BJ28/$BJ$7</f>
        <v>0</v>
      </c>
      <c r="BL28" s="7" t="str">
        <f>IF( BK28&gt;0.89999,"A",IF( BK28&gt;0.79999,"B",IF( BK28&gt;0.69999,"C",IF( BK28&gt;0.59999,"D","F"))))</f>
        <v>F</v>
      </c>
      <c r="BM28" s="7"/>
      <c r="BN28" s="22">
        <v>37</v>
      </c>
      <c r="BO28" s="13">
        <f>BN28/$BN$7</f>
        <v>0.74</v>
      </c>
      <c r="BP28" s="7" t="str">
        <f>IF( BO28&gt;0.89999,"A",IF( BO28&gt;0.79999,"B",IF( BO28&gt;0.69999,"C",IF( BO28&gt;0.59999,"D","F"))))</f>
        <v>C</v>
      </c>
      <c r="BQ28" s="7"/>
      <c r="BR28" s="22">
        <v>0</v>
      </c>
      <c r="BS28" s="13">
        <f>BR28/$BR$7</f>
        <v>0</v>
      </c>
      <c r="BT28" s="7" t="str">
        <f>IF( BS28&gt;0.89999,"A",IF( BS28&gt;0.79999,"B",IF( BS28&gt;0.69999,"C",IF( BS28&gt;0.59999,"D","F"))))</f>
        <v>F</v>
      </c>
      <c r="BU28" s="7"/>
      <c r="BV28" s="13">
        <f>(SUM(BK28,BO28,BS28)-MIN(BK28,BO28,BS28))/2</f>
        <v>0.37</v>
      </c>
      <c r="BX28" s="19">
        <f>0.1333333333*Z28+0.133333333*AQ28+0.13333333333*BG28+0.6*BV28</f>
        <v>0.37065765747761825</v>
      </c>
      <c r="BY28" s="8" t="str">
        <f>IF( BX28&gt;0.89999,"A",IF( BX28&gt;0.79999,"B",IF( BX28&gt;0.69999,"C",IF( BX28&gt;0.59999,"D","F"))))</f>
        <v>F</v>
      </c>
    </row>
    <row r="29" spans="1:77" ht="14.25" customHeight="1" x14ac:dyDescent="0.45">
      <c r="A29" s="5" t="s">
        <v>46</v>
      </c>
      <c r="C29" s="28">
        <v>9.1</v>
      </c>
      <c r="D29" s="28">
        <v>9</v>
      </c>
      <c r="E29" s="28">
        <v>10</v>
      </c>
      <c r="F29" s="29"/>
      <c r="G29" s="28">
        <v>10</v>
      </c>
      <c r="H29" s="28">
        <v>10</v>
      </c>
      <c r="I29" s="28">
        <v>10</v>
      </c>
      <c r="J29" s="28">
        <v>10</v>
      </c>
      <c r="K29" s="28">
        <v>10</v>
      </c>
      <c r="L29" s="28">
        <v>11</v>
      </c>
      <c r="M29" s="28">
        <v>10</v>
      </c>
      <c r="N29" s="28">
        <v>10</v>
      </c>
      <c r="O29" s="28">
        <v>10</v>
      </c>
      <c r="P29" s="28">
        <v>9</v>
      </c>
      <c r="Q29" s="40">
        <v>0</v>
      </c>
      <c r="R29" s="28">
        <v>10</v>
      </c>
      <c r="S29" s="28">
        <v>12</v>
      </c>
      <c r="T29" s="28">
        <v>9</v>
      </c>
      <c r="U29" s="28">
        <v>10</v>
      </c>
      <c r="V29" s="28"/>
      <c r="W29" s="28"/>
      <c r="X29" s="28"/>
      <c r="Y29" s="28">
        <f>SUM(C29:X29)</f>
        <v>169.1</v>
      </c>
      <c r="Z29" s="19">
        <f>Y29/$Y$46</f>
        <v>0.91405405405405404</v>
      </c>
      <c r="AA29" s="19"/>
      <c r="AB29" s="21">
        <v>22</v>
      </c>
      <c r="AC29" s="34">
        <f>AB29/25*10</f>
        <v>8.8000000000000007</v>
      </c>
      <c r="AD29" s="21">
        <v>10</v>
      </c>
      <c r="AE29" s="21">
        <v>9</v>
      </c>
      <c r="AF29" s="21">
        <v>9</v>
      </c>
      <c r="AG29" s="6">
        <v>10</v>
      </c>
      <c r="AH29" s="6">
        <v>10</v>
      </c>
      <c r="AI29" s="21">
        <v>9</v>
      </c>
      <c r="AJ29" s="21">
        <v>9</v>
      </c>
      <c r="AK29" s="6">
        <v>9</v>
      </c>
      <c r="AL29" s="6">
        <v>9</v>
      </c>
      <c r="AM29" s="21">
        <v>7.5</v>
      </c>
      <c r="AN29" s="6"/>
      <c r="AO29" s="6"/>
      <c r="AP29" s="34">
        <f>AC29+SUM(AD29:AN29)-MIN(AD29:AN29)</f>
        <v>92.8</v>
      </c>
      <c r="AQ29" s="23">
        <f>AP29/$AP$47</f>
        <v>0.92799999999999994</v>
      </c>
      <c r="AS29" s="6">
        <v>10</v>
      </c>
      <c r="AT29" s="6">
        <v>10</v>
      </c>
      <c r="AU29" s="6">
        <v>9.5</v>
      </c>
      <c r="AV29" s="6">
        <v>10</v>
      </c>
      <c r="AW29" s="6">
        <v>9.25</v>
      </c>
      <c r="AX29" s="6">
        <v>10</v>
      </c>
      <c r="AY29" s="6">
        <v>0</v>
      </c>
      <c r="AZ29" s="6">
        <v>9.5</v>
      </c>
      <c r="BA29" s="6">
        <v>9.25</v>
      </c>
      <c r="BB29" s="6"/>
      <c r="BC29" s="6"/>
      <c r="BD29" s="6"/>
      <c r="BE29" s="6"/>
      <c r="BF29" s="6">
        <f>SUM(AS29:BE29)-MIN(AS29:BE29)</f>
        <v>77.5</v>
      </c>
      <c r="BG29" s="23">
        <f>BF29/$BF$47</f>
        <v>0.96875</v>
      </c>
      <c r="BH29" s="6"/>
      <c r="BJ29" s="42">
        <v>49.5</v>
      </c>
      <c r="BK29" s="13">
        <f>BJ29/$BJ$7</f>
        <v>0.9</v>
      </c>
      <c r="BL29" s="7" t="str">
        <f>IF( BK29&gt;0.89999,"A",IF( BK29&gt;0.79999,"B",IF( BK29&gt;0.69999,"C",IF( BK29&gt;0.59999,"D","F"))))</f>
        <v>A</v>
      </c>
      <c r="BM29" s="7"/>
      <c r="BN29" s="22">
        <v>37</v>
      </c>
      <c r="BO29" s="13">
        <f>BN29/$BN$7</f>
        <v>0.74</v>
      </c>
      <c r="BP29" s="7" t="str">
        <f>IF( BO29&gt;0.89999,"A",IF( BO29&gt;0.79999,"B",IF( BO29&gt;0.69999,"C",IF( BO29&gt;0.59999,"D","F"))))</f>
        <v>C</v>
      </c>
      <c r="BQ29" s="7"/>
      <c r="BR29" s="22">
        <v>0</v>
      </c>
      <c r="BS29" s="13">
        <f>BR29/$BR$7</f>
        <v>0</v>
      </c>
      <c r="BT29" s="7" t="str">
        <f>IF( BS29&gt;0.89999,"A",IF( BS29&gt;0.79999,"B",IF( BS29&gt;0.69999,"C",IF( BS29&gt;0.59999,"D","F"))))</f>
        <v>F</v>
      </c>
      <c r="BU29" s="7"/>
      <c r="BV29" s="13">
        <f>(SUM(BK29,BO29,BS29)-MIN(BK29,BO29,BS29))/2</f>
        <v>0.82000000000000006</v>
      </c>
      <c r="BX29" s="19">
        <f>0.1333333333*Z29+0.133333333*AQ29+0.13333333333*BG29+0.6*BV29</f>
        <v>0.8667738735308429</v>
      </c>
      <c r="BY29" s="8" t="str">
        <f>IF( BX29&gt;0.89999,"A",IF( BX29&gt;0.79999,"B",IF( BX29&gt;0.69999,"C",IF( BX29&gt;0.59999,"D","F"))))</f>
        <v>B</v>
      </c>
    </row>
    <row r="30" spans="1:77" ht="14.25" customHeight="1" x14ac:dyDescent="0.45">
      <c r="A30" s="5" t="s">
        <v>66</v>
      </c>
      <c r="C30" s="28">
        <v>0</v>
      </c>
      <c r="D30" s="28">
        <v>0</v>
      </c>
      <c r="E30" s="28">
        <v>0</v>
      </c>
      <c r="F30" s="29"/>
      <c r="G30" s="28">
        <v>10</v>
      </c>
      <c r="H30" s="28">
        <v>9</v>
      </c>
      <c r="I30" s="28">
        <v>9</v>
      </c>
      <c r="J30" s="28">
        <v>10</v>
      </c>
      <c r="K30" s="28">
        <v>9</v>
      </c>
      <c r="L30" s="28">
        <v>9</v>
      </c>
      <c r="M30" s="28">
        <v>7</v>
      </c>
      <c r="N30" s="28">
        <v>9</v>
      </c>
      <c r="O30" s="28">
        <v>9</v>
      </c>
      <c r="P30" s="28">
        <v>8</v>
      </c>
      <c r="Q30" s="28">
        <v>9</v>
      </c>
      <c r="R30" s="33">
        <v>8</v>
      </c>
      <c r="S30" s="28">
        <v>10</v>
      </c>
      <c r="T30" s="28">
        <v>9</v>
      </c>
      <c r="U30" s="28">
        <v>6</v>
      </c>
      <c r="V30" s="28"/>
      <c r="W30" s="28"/>
      <c r="X30" s="28"/>
      <c r="Y30" s="28">
        <f>SUM(C30:X30)</f>
        <v>131</v>
      </c>
      <c r="Z30" s="19">
        <f>Y30/$Y$46</f>
        <v>0.70810810810810809</v>
      </c>
      <c r="AA30" s="19"/>
      <c r="AB30" s="21">
        <v>25</v>
      </c>
      <c r="AC30" s="34">
        <f>AB30/25*10</f>
        <v>10</v>
      </c>
      <c r="AD30" s="21">
        <v>8</v>
      </c>
      <c r="AE30" s="21">
        <v>6</v>
      </c>
      <c r="AF30" s="21">
        <v>8</v>
      </c>
      <c r="AG30" s="6">
        <v>5</v>
      </c>
      <c r="AH30" s="6">
        <v>10</v>
      </c>
      <c r="AI30" s="21">
        <v>7</v>
      </c>
      <c r="AJ30" s="21">
        <v>4</v>
      </c>
      <c r="AK30" s="6">
        <v>9</v>
      </c>
      <c r="AL30" s="6">
        <v>4.5</v>
      </c>
      <c r="AM30" s="21">
        <v>7.5</v>
      </c>
      <c r="AN30" s="6"/>
      <c r="AO30" s="6"/>
      <c r="AP30" s="34">
        <f>AC30+SUM(AD30:AN30)-MIN(AD30:AN30)</f>
        <v>75</v>
      </c>
      <c r="AQ30" s="23">
        <f>AP30/$AP$47</f>
        <v>0.75</v>
      </c>
      <c r="AS30" s="6">
        <v>8</v>
      </c>
      <c r="AT30" s="6">
        <v>8.75</v>
      </c>
      <c r="AU30" s="6">
        <v>5</v>
      </c>
      <c r="AV30" s="6">
        <v>9.75</v>
      </c>
      <c r="AW30" s="6">
        <v>7.5</v>
      </c>
      <c r="AX30" s="6">
        <v>6.5</v>
      </c>
      <c r="AY30" s="6">
        <v>9</v>
      </c>
      <c r="AZ30" s="6">
        <v>8.25</v>
      </c>
      <c r="BA30" s="6">
        <v>8.5</v>
      </c>
      <c r="BB30" s="6"/>
      <c r="BC30" s="6"/>
      <c r="BD30" s="6"/>
      <c r="BE30" s="6"/>
      <c r="BF30" s="6">
        <f>SUM(AS30:BE30)-MIN(AS30:BE30)</f>
        <v>66.25</v>
      </c>
      <c r="BG30" s="23">
        <f>BF30/$BF$47</f>
        <v>0.828125</v>
      </c>
      <c r="BH30" s="6"/>
      <c r="BJ30" s="42">
        <v>22</v>
      </c>
      <c r="BK30" s="13">
        <f>BJ30/$BJ$7</f>
        <v>0.4</v>
      </c>
      <c r="BL30" s="7" t="str">
        <f>IF( BK30&gt;0.89999,"A",IF( BK30&gt;0.79999,"B",IF( BK30&gt;0.69999,"C",IF( BK30&gt;0.59999,"D","F"))))</f>
        <v>F</v>
      </c>
      <c r="BM30" s="7"/>
      <c r="BN30" s="22">
        <v>37</v>
      </c>
      <c r="BO30" s="13">
        <f>BN30/$BN$7</f>
        <v>0.74</v>
      </c>
      <c r="BP30" s="7" t="str">
        <f>IF( BO30&gt;0.89999,"A",IF( BO30&gt;0.79999,"B",IF( BO30&gt;0.69999,"C",IF( BO30&gt;0.59999,"D","F"))))</f>
        <v>C</v>
      </c>
      <c r="BQ30" s="7"/>
      <c r="BR30" s="22">
        <v>0</v>
      </c>
      <c r="BS30" s="13">
        <f>BR30/$BR$7</f>
        <v>0</v>
      </c>
      <c r="BT30" s="7" t="str">
        <f>IF( BS30&gt;0.89999,"A",IF( BS30&gt;0.79999,"B",IF( BS30&gt;0.69999,"C",IF( BS30&gt;0.59999,"D","F"))))</f>
        <v>F</v>
      </c>
      <c r="BU30" s="7"/>
      <c r="BV30" s="13">
        <f>(SUM(BK30,BO30,BS30)-MIN(BK30,BO30,BS30))/2</f>
        <v>0.57000000000000006</v>
      </c>
      <c r="BX30" s="19">
        <f>0.1333333333*Z30+0.133333333*AQ30+0.13333333333*BG30+0.6*BV30</f>
        <v>0.64683108080471707</v>
      </c>
      <c r="BY30" s="8" t="str">
        <f>IF( BX30&gt;0.89999,"A",IF( BX30&gt;0.79999,"B",IF( BX30&gt;0.69999,"C",IF( BX30&gt;0.59999,"D","F"))))</f>
        <v>D</v>
      </c>
    </row>
    <row r="31" spans="1:77" ht="14.25" customHeight="1" x14ac:dyDescent="0.45">
      <c r="A31" s="5" t="s">
        <v>51</v>
      </c>
      <c r="C31" s="28">
        <v>0</v>
      </c>
      <c r="D31" s="28">
        <v>5.0999999999999996</v>
      </c>
      <c r="E31" s="28">
        <v>0</v>
      </c>
      <c r="F31" s="29"/>
      <c r="G31" s="28">
        <v>8</v>
      </c>
      <c r="H31" s="28">
        <v>9</v>
      </c>
      <c r="I31" s="28">
        <v>10</v>
      </c>
      <c r="J31" s="28">
        <v>10</v>
      </c>
      <c r="K31" s="28">
        <v>10</v>
      </c>
      <c r="L31" s="28">
        <v>11</v>
      </c>
      <c r="M31" s="28">
        <v>10</v>
      </c>
      <c r="N31" s="28">
        <v>8</v>
      </c>
      <c r="O31" s="28">
        <v>9</v>
      </c>
      <c r="P31" s="28">
        <v>8</v>
      </c>
      <c r="Q31" s="28">
        <v>9</v>
      </c>
      <c r="R31" s="33">
        <v>9</v>
      </c>
      <c r="S31" s="28">
        <v>12</v>
      </c>
      <c r="T31" s="28">
        <v>7</v>
      </c>
      <c r="U31" s="28">
        <v>9</v>
      </c>
      <c r="V31" s="28"/>
      <c r="W31" s="28"/>
      <c r="X31" s="28"/>
      <c r="Y31" s="28">
        <f>SUM(C31:X31)</f>
        <v>144.1</v>
      </c>
      <c r="Z31" s="19">
        <f>Y31/$Y$46</f>
        <v>0.77891891891891885</v>
      </c>
      <c r="AA31" s="19"/>
      <c r="AB31" s="21">
        <v>24</v>
      </c>
      <c r="AC31" s="34">
        <f>AB31/25*10</f>
        <v>9.6</v>
      </c>
      <c r="AD31" s="21">
        <v>9</v>
      </c>
      <c r="AE31" s="21">
        <v>8</v>
      </c>
      <c r="AF31" s="21">
        <v>10</v>
      </c>
      <c r="AG31" s="6">
        <v>8</v>
      </c>
      <c r="AH31" s="6">
        <v>8</v>
      </c>
      <c r="AI31" s="21">
        <v>9</v>
      </c>
      <c r="AJ31" s="21">
        <v>8</v>
      </c>
      <c r="AK31" s="6">
        <v>8</v>
      </c>
      <c r="AL31" s="6">
        <v>8</v>
      </c>
      <c r="AM31" s="21">
        <v>5</v>
      </c>
      <c r="AN31" s="6"/>
      <c r="AO31" s="6"/>
      <c r="AP31" s="34">
        <f>AC31+SUM(AD31:AN31)-MIN(AD31:AN31)</f>
        <v>85.6</v>
      </c>
      <c r="AQ31" s="23">
        <f>AP31/$AP$47</f>
        <v>0.85599999999999998</v>
      </c>
      <c r="AS31" s="6">
        <v>10</v>
      </c>
      <c r="AT31" s="6">
        <v>9.5</v>
      </c>
      <c r="AU31" s="6">
        <v>7</v>
      </c>
      <c r="AV31" s="6">
        <v>9.75</v>
      </c>
      <c r="AW31" s="6">
        <v>9.75</v>
      </c>
      <c r="AX31" s="6">
        <v>8</v>
      </c>
      <c r="AY31" s="6">
        <v>7.5</v>
      </c>
      <c r="AZ31" s="6">
        <v>9.5</v>
      </c>
      <c r="BA31" s="6">
        <v>8.75</v>
      </c>
      <c r="BB31" s="6"/>
      <c r="BC31" s="6"/>
      <c r="BD31" s="6"/>
      <c r="BE31" s="6"/>
      <c r="BF31" s="6">
        <f>SUM(AS31:BE31)-MIN(AS31:BE31)</f>
        <v>72.75</v>
      </c>
      <c r="BG31" s="23">
        <f>BF31/$BF$47</f>
        <v>0.90937500000000004</v>
      </c>
      <c r="BH31" s="6"/>
      <c r="BJ31" s="42">
        <v>45.5</v>
      </c>
      <c r="BK31" s="13">
        <f>BJ31/$BJ$7</f>
        <v>0.82727272727272727</v>
      </c>
      <c r="BL31" s="7" t="str">
        <f>IF( BK31&gt;0.89999,"A",IF( BK31&gt;0.79999,"B",IF( BK31&gt;0.69999,"C",IF( BK31&gt;0.59999,"D","F"))))</f>
        <v>B</v>
      </c>
      <c r="BM31" s="7"/>
      <c r="BN31" s="22">
        <v>37</v>
      </c>
      <c r="BO31" s="13">
        <f>BN31/$BN$7</f>
        <v>0.74</v>
      </c>
      <c r="BP31" s="7" t="str">
        <f>IF( BO31&gt;0.89999,"A",IF( BO31&gt;0.79999,"B",IF( BO31&gt;0.69999,"C",IF( BO31&gt;0.59999,"D","F"))))</f>
        <v>C</v>
      </c>
      <c r="BQ31" s="7"/>
      <c r="BR31" s="22">
        <v>0</v>
      </c>
      <c r="BS31" s="13">
        <f>BR31/$BR$7</f>
        <v>0</v>
      </c>
      <c r="BT31" s="7" t="str">
        <f>IF( BS31&gt;0.89999,"A",IF( BS31&gt;0.79999,"B",IF( BS31&gt;0.69999,"C",IF( BS31&gt;0.59999,"D","F"))))</f>
        <v>F</v>
      </c>
      <c r="BU31" s="7"/>
      <c r="BV31" s="13">
        <f>(SUM(BK31,BO31,BS31)-MIN(BK31,BO31,BS31))/2</f>
        <v>0.78363636363636369</v>
      </c>
      <c r="BX31" s="19">
        <f>0.1333333333*Z31+0.133333333*AQ31+0.13333333333*BG31+0.6*BV31</f>
        <v>0.80942100705667874</v>
      </c>
      <c r="BY31" s="8" t="str">
        <f>IF( BX31&gt;0.89999,"A",IF( BX31&gt;0.79999,"B",IF( BX31&gt;0.69999,"C",IF( BX31&gt;0.59999,"D","F"))))</f>
        <v>B</v>
      </c>
    </row>
    <row r="32" spans="1:77" x14ac:dyDescent="0.45">
      <c r="A32" s="5" t="s">
        <v>67</v>
      </c>
      <c r="C32" s="28">
        <v>7.5</v>
      </c>
      <c r="D32" s="28">
        <v>9</v>
      </c>
      <c r="E32" s="28">
        <v>8</v>
      </c>
      <c r="F32" s="29"/>
      <c r="G32" s="28">
        <v>10</v>
      </c>
      <c r="H32" s="28">
        <v>9</v>
      </c>
      <c r="I32" s="40">
        <v>0</v>
      </c>
      <c r="J32" s="40">
        <v>0</v>
      </c>
      <c r="K32" s="40">
        <v>0</v>
      </c>
      <c r="L32" s="28">
        <v>9</v>
      </c>
      <c r="M32" s="28">
        <v>7</v>
      </c>
      <c r="N32" s="28">
        <v>7</v>
      </c>
      <c r="O32" s="28">
        <v>7</v>
      </c>
      <c r="P32" s="28">
        <v>6</v>
      </c>
      <c r="Q32" s="28">
        <v>8</v>
      </c>
      <c r="R32" s="33">
        <v>9</v>
      </c>
      <c r="S32" s="28">
        <v>8</v>
      </c>
      <c r="T32" s="28">
        <v>7</v>
      </c>
      <c r="U32" s="28">
        <v>8</v>
      </c>
      <c r="V32" s="28"/>
      <c r="W32" s="28"/>
      <c r="X32" s="28"/>
      <c r="Y32" s="28">
        <f>SUM(C32:X32)</f>
        <v>119.5</v>
      </c>
      <c r="Z32" s="19">
        <f>Y32/$Y$46</f>
        <v>0.6459459459459459</v>
      </c>
      <c r="AA32" s="19"/>
      <c r="AB32" s="21">
        <v>23</v>
      </c>
      <c r="AC32" s="34">
        <f>AB32/25*10</f>
        <v>9.2000000000000011</v>
      </c>
      <c r="AD32" s="21">
        <v>10</v>
      </c>
      <c r="AE32" s="21">
        <v>8</v>
      </c>
      <c r="AF32" s="21">
        <v>7</v>
      </c>
      <c r="AG32" s="6">
        <v>10</v>
      </c>
      <c r="AH32" s="6">
        <v>7</v>
      </c>
      <c r="AI32" s="20">
        <v>0</v>
      </c>
      <c r="AJ32" s="21">
        <v>7</v>
      </c>
      <c r="AK32" s="20">
        <v>0</v>
      </c>
      <c r="AL32" s="21">
        <v>7.5</v>
      </c>
      <c r="AM32" s="21">
        <v>6</v>
      </c>
      <c r="AN32" s="6"/>
      <c r="AO32" s="6"/>
      <c r="AP32" s="34">
        <f>AC32+SUM(AD32:AN32)-MIN(AD32:AN32)</f>
        <v>71.7</v>
      </c>
      <c r="AQ32" s="23">
        <f>AP32/$AP$47</f>
        <v>0.71700000000000008</v>
      </c>
      <c r="AS32" s="6">
        <v>8</v>
      </c>
      <c r="AT32" s="6">
        <v>9</v>
      </c>
      <c r="AU32" s="6">
        <v>9.5</v>
      </c>
      <c r="AV32" s="6">
        <v>7</v>
      </c>
      <c r="AW32" s="6">
        <v>5.5</v>
      </c>
      <c r="AX32" s="6">
        <v>6</v>
      </c>
      <c r="AY32" s="6">
        <v>0</v>
      </c>
      <c r="AZ32" s="6">
        <v>7.75</v>
      </c>
      <c r="BA32" s="6">
        <v>0</v>
      </c>
      <c r="BB32" s="6"/>
      <c r="BC32" s="6"/>
      <c r="BD32" s="6"/>
      <c r="BE32" s="6"/>
      <c r="BF32" s="6">
        <f>SUM(AS32:BD32)-MIN(AS32:BD32)</f>
        <v>52.75</v>
      </c>
      <c r="BG32" s="23">
        <f>BF32/$BF$47</f>
        <v>0.65937500000000004</v>
      </c>
      <c r="BH32" s="6"/>
      <c r="BJ32" s="42">
        <v>28.25</v>
      </c>
      <c r="BK32" s="13">
        <f>BJ32/$BJ$7</f>
        <v>0.51363636363636367</v>
      </c>
      <c r="BL32" s="7" t="str">
        <f>IF( BK32&gt;0.89999,"A",IF( BK32&gt;0.79999,"B",IF( BK32&gt;0.69999,"C",IF( BK32&gt;0.59999,"D","F"))))</f>
        <v>F</v>
      </c>
      <c r="BM32" s="7"/>
      <c r="BN32" s="22">
        <v>37</v>
      </c>
      <c r="BO32" s="13">
        <f>BN32/$BN$7</f>
        <v>0.74</v>
      </c>
      <c r="BP32" s="7" t="str">
        <f>IF( BO32&gt;0.89999,"A",IF( BO32&gt;0.79999,"B",IF( BO32&gt;0.69999,"C",IF( BO32&gt;0.59999,"D","F"))))</f>
        <v>C</v>
      </c>
      <c r="BQ32" s="7"/>
      <c r="BR32" s="22">
        <v>0</v>
      </c>
      <c r="BS32" s="13">
        <f>BR32/$BR$7</f>
        <v>0</v>
      </c>
      <c r="BT32" s="7" t="str">
        <f>IF( BS32&gt;0.89999,"A",IF( BS32&gt;0.79999,"B",IF( BS32&gt;0.69999,"C",IF( BS32&gt;0.59999,"D","F"))))</f>
        <v>F</v>
      </c>
      <c r="BU32" s="7"/>
      <c r="BV32" s="13">
        <f>(SUM(BK32,BO32,BS32)-MIN(BK32,BO32,BS32))/2</f>
        <v>0.62681818181818183</v>
      </c>
      <c r="BX32" s="19">
        <f>0.1333333333*Z32+0.133333333*AQ32+0.13333333333*BG32+0.6*BV32</f>
        <v>0.64573370162097243</v>
      </c>
      <c r="BY32" s="8" t="str">
        <f>IF( BX32&gt;0.89999,"A",IF( BX32&gt;0.79999,"B",IF( BX32&gt;0.69999,"C",IF( BX32&gt;0.59999,"D","F"))))</f>
        <v>D</v>
      </c>
    </row>
    <row r="33" spans="1:82" x14ac:dyDescent="0.45">
      <c r="A33" s="5" t="s">
        <v>52</v>
      </c>
      <c r="C33" s="28">
        <v>5.3</v>
      </c>
      <c r="D33" s="28">
        <v>4</v>
      </c>
      <c r="E33" s="28">
        <v>0</v>
      </c>
      <c r="F33" s="29"/>
      <c r="G33" s="28">
        <v>10</v>
      </c>
      <c r="H33" s="28">
        <v>10</v>
      </c>
      <c r="I33" s="28">
        <v>9</v>
      </c>
      <c r="J33" s="28">
        <v>9</v>
      </c>
      <c r="K33" s="28">
        <v>10</v>
      </c>
      <c r="L33" s="28">
        <v>8</v>
      </c>
      <c r="M33" s="28">
        <v>8</v>
      </c>
      <c r="N33" s="28">
        <v>9</v>
      </c>
      <c r="O33" s="28">
        <v>8</v>
      </c>
      <c r="P33" s="28">
        <v>10</v>
      </c>
      <c r="Q33" s="28">
        <v>9</v>
      </c>
      <c r="R33" s="33">
        <v>7</v>
      </c>
      <c r="S33" s="28">
        <v>8</v>
      </c>
      <c r="T33" s="28">
        <v>8</v>
      </c>
      <c r="U33" s="28">
        <v>10</v>
      </c>
      <c r="V33" s="28"/>
      <c r="W33" s="28"/>
      <c r="X33" s="28"/>
      <c r="Y33" s="28">
        <f>SUM(G33:X33)</f>
        <v>133</v>
      </c>
      <c r="Z33" s="19">
        <f>Y33/$Y$46</f>
        <v>0.7189189189189189</v>
      </c>
      <c r="AA33" s="19"/>
      <c r="AB33" s="21">
        <v>22</v>
      </c>
      <c r="AC33" s="34">
        <f>AB33/25*10</f>
        <v>8.8000000000000007</v>
      </c>
      <c r="AD33" s="21">
        <v>9</v>
      </c>
      <c r="AE33" s="21">
        <v>6</v>
      </c>
      <c r="AF33" s="21">
        <v>6</v>
      </c>
      <c r="AG33" s="20">
        <v>0</v>
      </c>
      <c r="AH33" s="6">
        <v>6</v>
      </c>
      <c r="AI33" s="21">
        <v>6</v>
      </c>
      <c r="AJ33" s="21">
        <v>7</v>
      </c>
      <c r="AK33" s="20">
        <v>0</v>
      </c>
      <c r="AL33" s="6">
        <v>8.5</v>
      </c>
      <c r="AM33" s="21">
        <v>7</v>
      </c>
      <c r="AN33" s="6"/>
      <c r="AO33" s="6"/>
      <c r="AP33" s="34">
        <f>AC33+SUM(AD33:AN33)-MIN(AD33:AN33)</f>
        <v>64.3</v>
      </c>
      <c r="AQ33" s="23">
        <f>AP33/$AP$47</f>
        <v>0.64300000000000002</v>
      </c>
      <c r="AS33" s="6">
        <v>10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/>
      <c r="BC33" s="6"/>
      <c r="BD33" s="6"/>
      <c r="BE33" s="6"/>
      <c r="BF33" s="6">
        <f>SUM(AS33:BE33)-MIN(AS33:BE33)</f>
        <v>10</v>
      </c>
      <c r="BG33" s="23">
        <f>BF33/$BF$47</f>
        <v>0.125</v>
      </c>
      <c r="BH33" s="6"/>
      <c r="BJ33" s="42">
        <v>12</v>
      </c>
      <c r="BK33" s="13">
        <f>BJ33/$BJ$7</f>
        <v>0.21818181818181817</v>
      </c>
      <c r="BL33" s="7" t="str">
        <f>IF( BK33&gt;0.89999,"A",IF( BK33&gt;0.79999,"B",IF( BK33&gt;0.69999,"C",IF( BK33&gt;0.59999,"D","F"))))</f>
        <v>F</v>
      </c>
      <c r="BM33" s="7"/>
      <c r="BN33" s="22">
        <v>37</v>
      </c>
      <c r="BO33" s="13">
        <f>BN33/$BN$7</f>
        <v>0.74</v>
      </c>
      <c r="BP33" s="7" t="str">
        <f>IF( BO33&gt;0.89999,"A",IF( BO33&gt;0.79999,"B",IF( BO33&gt;0.69999,"C",IF( BO33&gt;0.59999,"D","F"))))</f>
        <v>C</v>
      </c>
      <c r="BQ33" s="7"/>
      <c r="BR33" s="22">
        <v>0</v>
      </c>
      <c r="BS33" s="13">
        <f>BR33/$BR$7</f>
        <v>0</v>
      </c>
      <c r="BT33" s="7" t="str">
        <f>IF( BS33&gt;0.89999,"A",IF( BS33&gt;0.79999,"B",IF( BS33&gt;0.69999,"C",IF( BS33&gt;0.59999,"D","F"))))</f>
        <v>F</v>
      </c>
      <c r="BU33" s="7"/>
      <c r="BV33" s="13">
        <f>(SUM(BK33,BO33,BS33)-MIN(BK33,BO33,BS33))/2</f>
        <v>0.47909090909090907</v>
      </c>
      <c r="BX33" s="19">
        <f>0.1333333333*Z33+0.133333333*AQ33+0.13333333333*BG33+0.6*BV33</f>
        <v>0.48571040107168728</v>
      </c>
      <c r="BY33" s="8" t="str">
        <f>IF( BX33&gt;0.89999,"A",IF( BX33&gt;0.79999,"B",IF( BX33&gt;0.69999,"C",IF( BX33&gt;0.59999,"D","F"))))</f>
        <v>F</v>
      </c>
    </row>
    <row r="34" spans="1:82" x14ac:dyDescent="0.45">
      <c r="A34" s="5" t="s">
        <v>62</v>
      </c>
      <c r="C34" s="28">
        <v>12</v>
      </c>
      <c r="D34" s="28">
        <v>10</v>
      </c>
      <c r="E34" s="28">
        <v>10</v>
      </c>
      <c r="F34" s="29"/>
      <c r="G34" s="28">
        <v>10</v>
      </c>
      <c r="H34" s="28">
        <v>10</v>
      </c>
      <c r="I34" s="28">
        <v>10</v>
      </c>
      <c r="J34" s="28">
        <v>10</v>
      </c>
      <c r="K34" s="28">
        <v>10</v>
      </c>
      <c r="L34" s="28">
        <v>10</v>
      </c>
      <c r="M34" s="28">
        <v>9</v>
      </c>
      <c r="N34" s="28">
        <v>9</v>
      </c>
      <c r="O34" s="28">
        <v>10</v>
      </c>
      <c r="P34" s="28">
        <v>5</v>
      </c>
      <c r="Q34" s="40">
        <v>0</v>
      </c>
      <c r="R34" s="33">
        <v>10</v>
      </c>
      <c r="S34" s="28">
        <v>12</v>
      </c>
      <c r="T34" s="28">
        <v>7</v>
      </c>
      <c r="U34" s="28">
        <v>9</v>
      </c>
      <c r="V34" s="28"/>
      <c r="W34" s="28"/>
      <c r="X34" s="28"/>
      <c r="Y34" s="28">
        <f>SUM(C34:X34)</f>
        <v>163</v>
      </c>
      <c r="Z34" s="19">
        <f>Y34/$Y$46</f>
        <v>0.88108108108108107</v>
      </c>
      <c r="AA34" s="19"/>
      <c r="AB34" s="21">
        <v>18</v>
      </c>
      <c r="AC34" s="34">
        <f>AB34/25*10</f>
        <v>7.1999999999999993</v>
      </c>
      <c r="AD34" s="21">
        <v>6</v>
      </c>
      <c r="AE34" s="21">
        <v>10</v>
      </c>
      <c r="AF34" s="21">
        <v>7</v>
      </c>
      <c r="AG34" s="6">
        <v>9</v>
      </c>
      <c r="AH34" s="6">
        <v>9</v>
      </c>
      <c r="AI34" s="21">
        <v>7</v>
      </c>
      <c r="AJ34" s="21">
        <v>9</v>
      </c>
      <c r="AK34" s="6">
        <v>9</v>
      </c>
      <c r="AL34" s="6">
        <v>8</v>
      </c>
      <c r="AM34" s="21">
        <v>6.5</v>
      </c>
      <c r="AN34" s="6"/>
      <c r="AO34" s="6"/>
      <c r="AP34" s="34">
        <f>AC34+SUM(AD34:AN34)-MIN(AD34:AN34)</f>
        <v>81.7</v>
      </c>
      <c r="AQ34" s="23">
        <f>AP34/$AP$47</f>
        <v>0.81700000000000006</v>
      </c>
      <c r="AS34" s="6">
        <v>10</v>
      </c>
      <c r="AT34" s="6">
        <v>10</v>
      </c>
      <c r="AU34" s="6">
        <v>9</v>
      </c>
      <c r="AV34" s="6">
        <v>10</v>
      </c>
      <c r="AW34" s="6">
        <v>9.5</v>
      </c>
      <c r="AX34" s="6">
        <v>9.75</v>
      </c>
      <c r="AY34" s="21">
        <v>8.5</v>
      </c>
      <c r="AZ34" s="6">
        <v>10</v>
      </c>
      <c r="BA34" s="6">
        <v>10</v>
      </c>
      <c r="BB34" s="6"/>
      <c r="BC34" s="6"/>
      <c r="BD34" s="6"/>
      <c r="BE34" s="6"/>
      <c r="BF34" s="6">
        <f>SUM(AS34:BE34)-MIN(AS34:BE34)</f>
        <v>78.25</v>
      </c>
      <c r="BG34" s="23">
        <f>BF34/$BF$47</f>
        <v>0.97812500000000002</v>
      </c>
      <c r="BH34" s="6"/>
      <c r="BJ34" s="42">
        <v>54</v>
      </c>
      <c r="BK34" s="13">
        <f>BJ34/$BJ$7</f>
        <v>0.98181818181818181</v>
      </c>
      <c r="BL34" s="7" t="str">
        <f>IF( BK34&gt;0.89999,"A",IF( BK34&gt;0.79999,"B",IF( BK34&gt;0.69999,"C",IF( BK34&gt;0.59999,"D","F"))))</f>
        <v>A</v>
      </c>
      <c r="BM34" s="7"/>
      <c r="BN34" s="22">
        <v>37</v>
      </c>
      <c r="BO34" s="13">
        <f>BN34/$BN$7</f>
        <v>0.74</v>
      </c>
      <c r="BP34" s="7" t="str">
        <f>IF( BO34&gt;0.89999,"A",IF( BO34&gt;0.79999,"B",IF( BO34&gt;0.69999,"C",IF( BO34&gt;0.59999,"D","F"))))</f>
        <v>C</v>
      </c>
      <c r="BQ34" s="7"/>
      <c r="BR34" s="22">
        <v>0</v>
      </c>
      <c r="BS34" s="13">
        <f>BR34/$BR$7</f>
        <v>0</v>
      </c>
      <c r="BT34" s="7" t="str">
        <f>IF( BS34&gt;0.89999,"A",IF( BS34&gt;0.79999,"B",IF( BS34&gt;0.69999,"C",IF( BS34&gt;0.59999,"D","F"))))</f>
        <v>F</v>
      </c>
      <c r="BU34" s="7"/>
      <c r="BV34" s="13">
        <f>(SUM(BK34,BO34,BS34)-MIN(BK34,BO34,BS34))/2</f>
        <v>0.86090909090909085</v>
      </c>
      <c r="BX34" s="19">
        <f>0.1333333333*Z34+0.133333333*AQ34+0.13333333333*BG34+0.6*BV34</f>
        <v>0.87337293171796893</v>
      </c>
      <c r="BY34" s="8" t="str">
        <f>IF( BX34&gt;0.89999,"A",IF( BX34&gt;0.79999,"B",IF( BX34&gt;0.69999,"C",IF( BX34&gt;0.59999,"D","F"))))</f>
        <v>B</v>
      </c>
    </row>
    <row r="35" spans="1:82" ht="15.75" customHeight="1" x14ac:dyDescent="0.45">
      <c r="A35" s="5" t="s">
        <v>53</v>
      </c>
      <c r="C35" s="28">
        <v>8.4</v>
      </c>
      <c r="D35" s="28">
        <v>5.0999999999999996</v>
      </c>
      <c r="E35" s="28">
        <v>10</v>
      </c>
      <c r="F35" s="29"/>
      <c r="G35" s="28">
        <v>10</v>
      </c>
      <c r="H35" s="28">
        <v>10</v>
      </c>
      <c r="I35" s="28">
        <v>10</v>
      </c>
      <c r="J35" s="28">
        <v>9</v>
      </c>
      <c r="K35" s="28">
        <v>10</v>
      </c>
      <c r="L35" s="28">
        <v>11</v>
      </c>
      <c r="M35" s="28">
        <v>10</v>
      </c>
      <c r="N35" s="28">
        <v>10</v>
      </c>
      <c r="O35" s="28">
        <v>10</v>
      </c>
      <c r="P35" s="28">
        <v>9</v>
      </c>
      <c r="Q35" s="28">
        <v>10</v>
      </c>
      <c r="R35" s="33">
        <v>10</v>
      </c>
      <c r="S35" s="28">
        <v>12</v>
      </c>
      <c r="T35" s="28">
        <v>10</v>
      </c>
      <c r="U35" s="28">
        <v>10</v>
      </c>
      <c r="V35" s="28"/>
      <c r="W35" s="28"/>
      <c r="X35" s="28"/>
      <c r="Y35" s="28">
        <f>SUM(G35:X35)</f>
        <v>151</v>
      </c>
      <c r="Z35" s="19">
        <f>Y35/$Y$46</f>
        <v>0.81621621621621621</v>
      </c>
      <c r="AA35" s="19"/>
      <c r="AB35" s="21">
        <v>21</v>
      </c>
      <c r="AC35" s="34">
        <f>AB35/25*10</f>
        <v>8.4</v>
      </c>
      <c r="AD35" s="21">
        <v>9</v>
      </c>
      <c r="AE35" s="21">
        <v>8</v>
      </c>
      <c r="AF35" s="21">
        <v>9</v>
      </c>
      <c r="AG35" s="6">
        <v>10</v>
      </c>
      <c r="AH35" s="6">
        <v>7</v>
      </c>
      <c r="AI35" s="21">
        <v>8</v>
      </c>
      <c r="AJ35" s="21">
        <v>8</v>
      </c>
      <c r="AK35" s="6">
        <v>7</v>
      </c>
      <c r="AL35" s="21">
        <v>7.5</v>
      </c>
      <c r="AM35" s="21">
        <v>7.5</v>
      </c>
      <c r="AN35" s="6"/>
      <c r="AO35" s="6"/>
      <c r="AP35" s="34">
        <f>AC35+SUM(AD35:AN35)-MIN(AD35:AN35)</f>
        <v>82.4</v>
      </c>
      <c r="AQ35" s="23">
        <f>AP35/$AP$47</f>
        <v>0.82400000000000007</v>
      </c>
      <c r="AS35" s="6">
        <v>10</v>
      </c>
      <c r="AT35" s="6">
        <v>9.5</v>
      </c>
      <c r="AU35" s="6">
        <v>9</v>
      </c>
      <c r="AV35" s="6">
        <v>9.25</v>
      </c>
      <c r="AW35" s="6">
        <v>8.5</v>
      </c>
      <c r="AX35" s="6">
        <v>8.5</v>
      </c>
      <c r="AY35" s="6">
        <v>7.75</v>
      </c>
      <c r="AZ35" s="6">
        <v>8.75</v>
      </c>
      <c r="BA35" s="6">
        <v>9</v>
      </c>
      <c r="BB35" s="6"/>
      <c r="BC35" s="6"/>
      <c r="BD35" s="6"/>
      <c r="BE35" s="6"/>
      <c r="BF35" s="6">
        <f>SUM(AS35:BD35)-MIN(AS35:BD35)</f>
        <v>72.5</v>
      </c>
      <c r="BG35" s="23">
        <f>BF35/$BF$47</f>
        <v>0.90625</v>
      </c>
      <c r="BH35" s="6"/>
      <c r="BJ35" s="42">
        <v>33</v>
      </c>
      <c r="BK35" s="13">
        <f>BJ35/$BJ$7</f>
        <v>0.6</v>
      </c>
      <c r="BL35" s="7" t="str">
        <f>IF( BK35&gt;0.89999,"A",IF( BK35&gt;0.79999,"B",IF( BK35&gt;0.69999,"C",IF( BK35&gt;0.59999,"D","F"))))</f>
        <v>D</v>
      </c>
      <c r="BM35" s="7"/>
      <c r="BN35" s="22">
        <v>37</v>
      </c>
      <c r="BO35" s="13">
        <f>BN35/$BN$7</f>
        <v>0.74</v>
      </c>
      <c r="BP35" s="7" t="str">
        <f>IF( BO35&gt;0.89999,"A",IF( BO35&gt;0.79999,"B",IF( BO35&gt;0.69999,"C",IF( BO35&gt;0.59999,"D","F"))))</f>
        <v>C</v>
      </c>
      <c r="BQ35" s="7"/>
      <c r="BR35" s="22">
        <v>0</v>
      </c>
      <c r="BS35" s="13">
        <f>BR35/$BR$7</f>
        <v>0</v>
      </c>
      <c r="BT35" s="7" t="str">
        <f>IF( BS35&gt;0.89999,"A",IF( BS35&gt;0.79999,"B",IF( BS35&gt;0.69999,"C",IF( BS35&gt;0.59999,"D","F"))))</f>
        <v>F</v>
      </c>
      <c r="BU35" s="7"/>
      <c r="BV35" s="13">
        <f>(SUM(BK35,BO35,BS35)-MIN(BK35,BO35,BS35))/2</f>
        <v>0.66999999999999993</v>
      </c>
      <c r="BX35" s="19">
        <f>0.1333333333*Z35+0.133333333*AQ35+0.13333333333*BG35+0.6*BV35</f>
        <v>0.74152882852393409</v>
      </c>
      <c r="BY35" s="8" t="str">
        <f>IF( BX35&gt;0.89999,"A",IF( BX35&gt;0.79999,"B",IF( BX35&gt;0.69999,"C",IF( BX35&gt;0.59999,"D","F"))))</f>
        <v>C</v>
      </c>
    </row>
    <row r="36" spans="1:82" ht="14.25" customHeight="1" x14ac:dyDescent="0.45">
      <c r="A36" s="5" t="s">
        <v>74</v>
      </c>
      <c r="C36" s="28">
        <v>5.3</v>
      </c>
      <c r="D36" s="28">
        <v>6.1</v>
      </c>
      <c r="E36" s="28">
        <v>9</v>
      </c>
      <c r="F36" s="29"/>
      <c r="G36" s="28">
        <v>10</v>
      </c>
      <c r="H36" s="28">
        <v>10</v>
      </c>
      <c r="I36" s="40">
        <v>0</v>
      </c>
      <c r="J36" s="40">
        <v>0</v>
      </c>
      <c r="K36" s="40">
        <v>0</v>
      </c>
      <c r="L36" s="28">
        <v>11</v>
      </c>
      <c r="M36" s="28">
        <v>6</v>
      </c>
      <c r="N36" s="28">
        <v>5</v>
      </c>
      <c r="O36" s="28">
        <v>4</v>
      </c>
      <c r="P36" s="28">
        <v>5</v>
      </c>
      <c r="Q36" s="28">
        <v>4</v>
      </c>
      <c r="R36" s="43">
        <v>0</v>
      </c>
      <c r="S36" s="28">
        <v>6</v>
      </c>
      <c r="T36" s="43">
        <v>0</v>
      </c>
      <c r="U36" s="28">
        <v>2</v>
      </c>
      <c r="V36" s="28"/>
      <c r="W36" s="28"/>
      <c r="X36" s="28"/>
      <c r="Y36" s="28">
        <f>SUM(G36:X36)</f>
        <v>63</v>
      </c>
      <c r="Z36" s="19">
        <f>Y36/$Y$46</f>
        <v>0.34054054054054056</v>
      </c>
      <c r="AA36" s="19"/>
      <c r="AB36" s="21">
        <v>21</v>
      </c>
      <c r="AC36" s="34">
        <f>AB36/25*10</f>
        <v>8.4</v>
      </c>
      <c r="AD36" s="21">
        <v>4</v>
      </c>
      <c r="AE36" s="21">
        <v>6</v>
      </c>
      <c r="AF36" s="21">
        <v>10</v>
      </c>
      <c r="AG36" s="6">
        <v>6.5</v>
      </c>
      <c r="AH36" s="6">
        <v>4</v>
      </c>
      <c r="AI36" s="21">
        <v>5</v>
      </c>
      <c r="AJ36" s="21">
        <v>9</v>
      </c>
      <c r="AK36" s="6">
        <v>8.5</v>
      </c>
      <c r="AL36" s="6">
        <v>7</v>
      </c>
      <c r="AM36" s="21">
        <v>1.5</v>
      </c>
      <c r="AN36" s="6"/>
      <c r="AO36" s="6"/>
      <c r="AP36" s="34">
        <f>AC36+SUM(AD36:AN36)-MIN(AD36:AN36)</f>
        <v>68.400000000000006</v>
      </c>
      <c r="AQ36" s="23">
        <f>AP36/$AP$47</f>
        <v>0.68400000000000005</v>
      </c>
      <c r="AS36" s="6">
        <v>8.5</v>
      </c>
      <c r="AT36" s="6">
        <v>4</v>
      </c>
      <c r="AU36" s="41">
        <v>0</v>
      </c>
      <c r="AV36" s="6">
        <v>10</v>
      </c>
      <c r="AW36" s="6">
        <v>8.75</v>
      </c>
      <c r="AX36" s="6">
        <v>8.25</v>
      </c>
      <c r="AY36" s="6">
        <v>8</v>
      </c>
      <c r="AZ36" s="6">
        <v>9.5</v>
      </c>
      <c r="BA36" s="6">
        <v>9</v>
      </c>
      <c r="BB36" s="6"/>
      <c r="BC36" s="6"/>
      <c r="BD36" s="6"/>
      <c r="BE36" s="6"/>
      <c r="BF36" s="6">
        <f>SUM(AS36:BE36)-MIN(AS36:BE36)</f>
        <v>66</v>
      </c>
      <c r="BG36" s="23">
        <f>BF36/$BF$47</f>
        <v>0.82499999999999996</v>
      </c>
      <c r="BH36" s="6"/>
      <c r="BJ36" s="42">
        <v>26.5</v>
      </c>
      <c r="BK36" s="13">
        <f>BJ36/$BJ$7</f>
        <v>0.48181818181818181</v>
      </c>
      <c r="BL36" s="7" t="str">
        <f>IF( BK36&gt;0.89999,"A",IF( BK36&gt;0.79999,"B",IF( BK36&gt;0.69999,"C",IF( BK36&gt;0.59999,"D","F"))))</f>
        <v>F</v>
      </c>
      <c r="BM36" s="7"/>
      <c r="BN36" s="22">
        <v>37</v>
      </c>
      <c r="BO36" s="13">
        <f>BN36/$BN$7</f>
        <v>0.74</v>
      </c>
      <c r="BP36" s="7" t="str">
        <f>IF( BO36&gt;0.89999,"A",IF( BO36&gt;0.79999,"B",IF( BO36&gt;0.69999,"C",IF( BO36&gt;0.59999,"D","F"))))</f>
        <v>C</v>
      </c>
      <c r="BQ36" s="7"/>
      <c r="BR36" s="22">
        <v>0</v>
      </c>
      <c r="BS36" s="13">
        <f>BR36/$BR$7</f>
        <v>0</v>
      </c>
      <c r="BT36" s="7" t="str">
        <f>IF( BS36&gt;0.89999,"A",IF( BS36&gt;0.79999,"B",IF( BS36&gt;0.69999,"C",IF( BS36&gt;0.59999,"D","F"))))</f>
        <v>F</v>
      </c>
      <c r="BU36" s="7"/>
      <c r="BV36" s="13">
        <f>(SUM(BK36,BO36,BS36)-MIN(BK36,BO36,BS36))/2</f>
        <v>0.61090909090909085</v>
      </c>
      <c r="BX36" s="19">
        <f>0.1333333333*Z36+0.133333333*AQ36+0.13333333333*BG36+0.6*BV36</f>
        <v>0.6131508597087586</v>
      </c>
      <c r="BY36" s="8" t="str">
        <f>IF( BX36&gt;0.89999,"A",IF( BX36&gt;0.79999,"B",IF( BX36&gt;0.69999,"C",IF( BX36&gt;0.59999,"D","F"))))</f>
        <v>D</v>
      </c>
    </row>
    <row r="37" spans="1:82" x14ac:dyDescent="0.45">
      <c r="A37" s="5" t="s">
        <v>70</v>
      </c>
      <c r="C37" s="28">
        <v>0</v>
      </c>
      <c r="D37" s="28">
        <v>0</v>
      </c>
      <c r="E37" s="28">
        <v>0</v>
      </c>
      <c r="F37" s="29"/>
      <c r="G37" s="28">
        <v>10</v>
      </c>
      <c r="H37" s="28">
        <v>10</v>
      </c>
      <c r="I37" s="28">
        <v>10</v>
      </c>
      <c r="J37" s="28">
        <v>8</v>
      </c>
      <c r="K37" s="28">
        <v>10</v>
      </c>
      <c r="L37" s="28">
        <v>10</v>
      </c>
      <c r="M37" s="28">
        <v>9</v>
      </c>
      <c r="N37" s="28">
        <v>9</v>
      </c>
      <c r="O37" s="28">
        <v>9</v>
      </c>
      <c r="P37" s="28">
        <v>10</v>
      </c>
      <c r="Q37" s="28">
        <v>10</v>
      </c>
      <c r="R37" s="43">
        <v>0</v>
      </c>
      <c r="S37" s="28">
        <v>10</v>
      </c>
      <c r="T37" s="28">
        <v>6</v>
      </c>
      <c r="U37" s="28">
        <v>3</v>
      </c>
      <c r="V37" s="28"/>
      <c r="W37" s="28"/>
      <c r="X37" s="28"/>
      <c r="Y37" s="28">
        <f>SUM(C37:X37)</f>
        <v>124</v>
      </c>
      <c r="Z37" s="19">
        <f>Y37/$Y$46</f>
        <v>0.67027027027027031</v>
      </c>
      <c r="AA37" s="19"/>
      <c r="AB37" s="21">
        <v>19</v>
      </c>
      <c r="AC37" s="34">
        <f>AB37/25*10</f>
        <v>7.6</v>
      </c>
      <c r="AD37" s="21">
        <v>10</v>
      </c>
      <c r="AE37" s="21">
        <v>7</v>
      </c>
      <c r="AF37" s="21">
        <v>6</v>
      </c>
      <c r="AG37" s="6">
        <v>9</v>
      </c>
      <c r="AH37" s="6">
        <v>8</v>
      </c>
      <c r="AI37" s="20">
        <v>0</v>
      </c>
      <c r="AJ37" s="21">
        <v>5</v>
      </c>
      <c r="AK37" s="20">
        <v>0</v>
      </c>
      <c r="AL37" s="21">
        <v>7.5</v>
      </c>
      <c r="AM37" s="21">
        <v>10</v>
      </c>
      <c r="AN37" s="6"/>
      <c r="AO37" s="6"/>
      <c r="AP37" s="34">
        <f>AC37+SUM(AD37:AN37)-MIN(AD37:AN37)</f>
        <v>70.099999999999994</v>
      </c>
      <c r="AQ37" s="23">
        <f>AP37/$AP$47</f>
        <v>0.70099999999999996</v>
      </c>
      <c r="AS37" s="6">
        <v>8</v>
      </c>
      <c r="AT37" s="6">
        <v>9</v>
      </c>
      <c r="AU37" s="6">
        <v>6.5</v>
      </c>
      <c r="AV37" s="6">
        <v>9.5</v>
      </c>
      <c r="AW37" s="6">
        <v>8.5</v>
      </c>
      <c r="AX37" s="6">
        <v>0</v>
      </c>
      <c r="AY37" s="6">
        <v>0</v>
      </c>
      <c r="AZ37" s="6">
        <v>0</v>
      </c>
      <c r="BA37" s="6">
        <v>0</v>
      </c>
      <c r="BB37" s="6"/>
      <c r="BC37" s="6"/>
      <c r="BD37" s="6"/>
      <c r="BE37" s="6"/>
      <c r="BF37" s="6">
        <f>SUM(AS37:BD37)-MIN(AS37:BD37)</f>
        <v>41.5</v>
      </c>
      <c r="BG37" s="23">
        <f>BF37/$BF$47</f>
        <v>0.51875000000000004</v>
      </c>
      <c r="BH37" s="6"/>
      <c r="BJ37" s="42">
        <v>0</v>
      </c>
      <c r="BK37" s="13">
        <f>BJ37/$BJ$7</f>
        <v>0</v>
      </c>
      <c r="BL37" s="7" t="str">
        <f>IF( BK37&gt;0.89999,"A",IF( BK37&gt;0.79999,"B",IF( BK37&gt;0.69999,"C",IF( BK37&gt;0.59999,"D","F"))))</f>
        <v>F</v>
      </c>
      <c r="BM37" s="7"/>
      <c r="BN37" s="22">
        <v>37</v>
      </c>
      <c r="BO37" s="13">
        <f>BN37/$BN$7</f>
        <v>0.74</v>
      </c>
      <c r="BP37" s="7" t="str">
        <f>IF( BO37&gt;0.89999,"A",IF( BO37&gt;0.79999,"B",IF( BO37&gt;0.69999,"C",IF( BO37&gt;0.59999,"D","F"))))</f>
        <v>C</v>
      </c>
      <c r="BQ37" s="7"/>
      <c r="BR37" s="22">
        <v>0</v>
      </c>
      <c r="BS37" s="13">
        <f>BR37/$BR$7</f>
        <v>0</v>
      </c>
      <c r="BT37" s="7" t="str">
        <f>IF( BS37&gt;0.89999,"A",IF( BS37&gt;0.79999,"B",IF( BS37&gt;0.69999,"C",IF( BS37&gt;0.59999,"D","F"))))</f>
        <v>F</v>
      </c>
      <c r="BU37" s="7"/>
      <c r="BV37" s="13">
        <f>(SUM(BK37,BO37,BS37)-MIN(BK37,BO37,BS37))/2</f>
        <v>0.37</v>
      </c>
      <c r="BX37" s="19">
        <f>0.1333333333*Z37+0.133333333*AQ37+0.13333333333*BG37+0.6*BV37</f>
        <v>0.47400270244496445</v>
      </c>
      <c r="BY37" s="8" t="str">
        <f>IF( BX37&gt;0.89999,"A",IF( BX37&gt;0.79999,"B",IF( BX37&gt;0.69999,"C",IF( BX37&gt;0.59999,"D","F"))))</f>
        <v>F</v>
      </c>
    </row>
    <row r="38" spans="1:82" s="2" customFormat="1" x14ac:dyDescent="0.45">
      <c r="A38" s="5" t="s">
        <v>55</v>
      </c>
      <c r="B38" s="3"/>
      <c r="C38" s="28">
        <v>7.4</v>
      </c>
      <c r="D38" s="28">
        <v>4</v>
      </c>
      <c r="E38" s="28">
        <v>7</v>
      </c>
      <c r="F38" s="29"/>
      <c r="G38" s="28">
        <v>10</v>
      </c>
      <c r="H38" s="28">
        <v>10</v>
      </c>
      <c r="I38" s="28">
        <v>9</v>
      </c>
      <c r="J38" s="28">
        <v>8</v>
      </c>
      <c r="K38" s="28">
        <v>9</v>
      </c>
      <c r="L38" s="28">
        <v>9</v>
      </c>
      <c r="M38" s="28">
        <v>8</v>
      </c>
      <c r="N38" s="28">
        <v>10</v>
      </c>
      <c r="O38" s="28">
        <v>8</v>
      </c>
      <c r="P38" s="28">
        <v>10</v>
      </c>
      <c r="Q38" s="28">
        <v>10</v>
      </c>
      <c r="R38" s="33">
        <v>8</v>
      </c>
      <c r="S38" s="28">
        <v>9</v>
      </c>
      <c r="T38" s="28">
        <v>7</v>
      </c>
      <c r="U38" s="28">
        <v>6</v>
      </c>
      <c r="V38" s="28"/>
      <c r="W38" s="28"/>
      <c r="X38" s="28"/>
      <c r="Y38" s="28">
        <f>SUM(G38:X38)</f>
        <v>131</v>
      </c>
      <c r="Z38" s="19">
        <f>Y38/$Y$46</f>
        <v>0.70810810810810809</v>
      </c>
      <c r="AA38" s="19"/>
      <c r="AB38" s="21">
        <v>16</v>
      </c>
      <c r="AC38" s="34">
        <f>AB38/25*10</f>
        <v>6.4</v>
      </c>
      <c r="AD38" s="21">
        <v>9</v>
      </c>
      <c r="AE38" s="21">
        <v>4</v>
      </c>
      <c r="AF38" s="21">
        <v>8</v>
      </c>
      <c r="AG38" s="6">
        <v>6</v>
      </c>
      <c r="AH38" s="6">
        <v>7</v>
      </c>
      <c r="AI38" s="21">
        <v>6</v>
      </c>
      <c r="AJ38" s="21">
        <v>8</v>
      </c>
      <c r="AK38" s="6">
        <v>7</v>
      </c>
      <c r="AL38" s="6">
        <v>6</v>
      </c>
      <c r="AM38" s="21">
        <v>5.5</v>
      </c>
      <c r="AN38" s="6"/>
      <c r="AO38" s="6"/>
      <c r="AP38" s="34">
        <f>AC38+SUM(AD38:AN38)-MIN(AD38:AN38)</f>
        <v>68.900000000000006</v>
      </c>
      <c r="AQ38" s="23">
        <f>AP38/$AP$47</f>
        <v>0.68900000000000006</v>
      </c>
      <c r="AR38"/>
      <c r="AS38" s="6">
        <v>6</v>
      </c>
      <c r="AT38" s="6">
        <v>8.75</v>
      </c>
      <c r="AU38" s="41">
        <v>0</v>
      </c>
      <c r="AV38" s="6">
        <v>7.75</v>
      </c>
      <c r="AW38" s="6">
        <v>0</v>
      </c>
      <c r="AX38" s="6">
        <v>0</v>
      </c>
      <c r="AY38" s="6">
        <v>9</v>
      </c>
      <c r="AZ38" s="6">
        <v>0</v>
      </c>
      <c r="BA38" s="6">
        <v>0</v>
      </c>
      <c r="BB38" s="6"/>
      <c r="BC38" s="6"/>
      <c r="BD38" s="6"/>
      <c r="BE38" s="6"/>
      <c r="BF38" s="6">
        <f>SUM(AS38:BE38)-MIN(AS38:BE38)</f>
        <v>31.5</v>
      </c>
      <c r="BG38" s="23">
        <f>BF38/$BF$47</f>
        <v>0.39374999999999999</v>
      </c>
      <c r="BH38" s="6"/>
      <c r="BI38"/>
      <c r="BJ38" s="42">
        <v>16</v>
      </c>
      <c r="BK38" s="13">
        <f>BJ38/$BJ$7</f>
        <v>0.29090909090909089</v>
      </c>
      <c r="BL38" s="7" t="str">
        <f>IF( BK38&gt;0.89999,"A",IF( BK38&gt;0.79999,"B",IF( BK38&gt;0.69999,"C",IF( BK38&gt;0.59999,"D","F"))))</f>
        <v>F</v>
      </c>
      <c r="BM38" s="7"/>
      <c r="BN38" s="22">
        <v>37</v>
      </c>
      <c r="BO38" s="13">
        <f>BN38/$BN$7</f>
        <v>0.74</v>
      </c>
      <c r="BP38" s="7" t="str">
        <f>IF( BO38&gt;0.89999,"A",IF( BO38&gt;0.79999,"B",IF( BO38&gt;0.69999,"C",IF( BO38&gt;0.59999,"D","F"))))</f>
        <v>C</v>
      </c>
      <c r="BQ38" s="7"/>
      <c r="BR38" s="22">
        <v>0</v>
      </c>
      <c r="BS38" s="13">
        <f>BR38/$BR$7</f>
        <v>0</v>
      </c>
      <c r="BT38" s="7" t="str">
        <f>IF( BS38&gt;0.89999,"A",IF( BS38&gt;0.79999,"B",IF( BS38&gt;0.69999,"C",IF( BS38&gt;0.59999,"D","F"))))</f>
        <v>F</v>
      </c>
      <c r="BU38" s="7"/>
      <c r="BV38" s="13">
        <f>(SUM(BK38,BO38,BS38)-MIN(BK38,BO38,BS38))/2</f>
        <v>0.51545454545454539</v>
      </c>
      <c r="BW38"/>
      <c r="BX38" s="19">
        <f>0.1333333333*Z38+0.133333333*AQ38+0.13333333333*BG38+0.6*BV38</f>
        <v>0.54805380809922544</v>
      </c>
      <c r="BY38" s="8" t="str">
        <f>IF( BX38&gt;0.89999,"A",IF( BX38&gt;0.79999,"B",IF( BX38&gt;0.69999,"C",IF( BX38&gt;0.59999,"D","F"))))</f>
        <v>F</v>
      </c>
      <c r="BZ38"/>
      <c r="CA38"/>
      <c r="CB38"/>
      <c r="CC38"/>
      <c r="CD38"/>
    </row>
    <row r="39" spans="1:82" x14ac:dyDescent="0.45">
      <c r="A39" s="5" t="s">
        <v>44</v>
      </c>
      <c r="C39" s="28">
        <v>8.1999999999999993</v>
      </c>
      <c r="D39" s="28">
        <v>0</v>
      </c>
      <c r="E39" s="28">
        <v>0</v>
      </c>
      <c r="F39" s="29"/>
      <c r="G39" s="28">
        <v>10</v>
      </c>
      <c r="H39" s="28">
        <v>10</v>
      </c>
      <c r="I39" s="28">
        <v>10</v>
      </c>
      <c r="J39" s="28">
        <v>10</v>
      </c>
      <c r="K39" s="28">
        <v>10</v>
      </c>
      <c r="L39" s="28">
        <v>11</v>
      </c>
      <c r="M39" s="28">
        <v>8</v>
      </c>
      <c r="N39" s="28">
        <v>9</v>
      </c>
      <c r="O39" s="28">
        <v>7</v>
      </c>
      <c r="P39" s="40">
        <v>0</v>
      </c>
      <c r="Q39" s="40">
        <v>0</v>
      </c>
      <c r="R39" s="33">
        <v>10</v>
      </c>
      <c r="S39" s="28">
        <v>11</v>
      </c>
      <c r="T39" s="28">
        <v>9</v>
      </c>
      <c r="U39" s="43">
        <v>0</v>
      </c>
      <c r="V39" s="28"/>
      <c r="W39" s="28"/>
      <c r="X39" s="28"/>
      <c r="Y39" s="28">
        <f>SUM(C39:X39)</f>
        <v>123.2</v>
      </c>
      <c r="Z39" s="19">
        <f>Y39/$Y$46</f>
        <v>0.66594594594594592</v>
      </c>
      <c r="AA39" s="19"/>
      <c r="AB39" s="21">
        <v>23</v>
      </c>
      <c r="AC39" s="34">
        <f>AB39/25*10</f>
        <v>9.2000000000000011</v>
      </c>
      <c r="AD39" s="21">
        <v>7</v>
      </c>
      <c r="AE39" s="21">
        <v>6</v>
      </c>
      <c r="AF39" s="21">
        <v>10</v>
      </c>
      <c r="AG39" s="6">
        <v>0</v>
      </c>
      <c r="AH39" s="6">
        <v>9</v>
      </c>
      <c r="AI39" s="21">
        <v>8</v>
      </c>
      <c r="AJ39" s="21">
        <v>7</v>
      </c>
      <c r="AK39" s="6">
        <v>7</v>
      </c>
      <c r="AL39" s="20">
        <v>0</v>
      </c>
      <c r="AM39" s="21">
        <v>6</v>
      </c>
      <c r="AN39" s="6"/>
      <c r="AO39" s="6"/>
      <c r="AP39" s="34">
        <f>AC39+SUM(AD39:AN39)-MIN(AD39:AN39)</f>
        <v>69.2</v>
      </c>
      <c r="AQ39" s="23">
        <f>AP39/$AP$47</f>
        <v>0.69200000000000006</v>
      </c>
      <c r="AS39" s="6">
        <v>9</v>
      </c>
      <c r="AT39" s="6">
        <v>8.75</v>
      </c>
      <c r="AU39" s="6">
        <v>7.25</v>
      </c>
      <c r="AV39" s="6">
        <v>9.25</v>
      </c>
      <c r="AW39" s="6">
        <v>0</v>
      </c>
      <c r="AX39" s="6">
        <v>6.5</v>
      </c>
      <c r="AY39" s="6">
        <v>8.25</v>
      </c>
      <c r="AZ39" s="6">
        <v>8.75</v>
      </c>
      <c r="BA39" s="6">
        <v>8.75</v>
      </c>
      <c r="BB39" s="6"/>
      <c r="BC39" s="6"/>
      <c r="BD39" s="6"/>
      <c r="BE39" s="6"/>
      <c r="BF39" s="6">
        <f>SUM(AS39:BE39)-MIN(AS39:BE39)</f>
        <v>66.5</v>
      </c>
      <c r="BG39" s="23">
        <f>BF39/$BF$47</f>
        <v>0.83125000000000004</v>
      </c>
      <c r="BH39" s="6"/>
      <c r="BJ39" s="42">
        <v>49</v>
      </c>
      <c r="BK39" s="13">
        <f>BJ39/$BJ$7</f>
        <v>0.89090909090909087</v>
      </c>
      <c r="BL39" s="7" t="str">
        <f>IF( BK39&gt;0.89999,"A",IF( BK39&gt;0.79999,"B",IF( BK39&gt;0.69999,"C",IF( BK39&gt;0.59999,"D","F"))))</f>
        <v>B</v>
      </c>
      <c r="BM39" s="7"/>
      <c r="BN39" s="22">
        <v>37</v>
      </c>
      <c r="BO39" s="13">
        <f>BN39/$BN$7</f>
        <v>0.74</v>
      </c>
      <c r="BP39" s="7" t="str">
        <f>IF( BO39&gt;0.89999,"A",IF( BO39&gt;0.79999,"B",IF( BO39&gt;0.69999,"C",IF( BO39&gt;0.59999,"D","F"))))</f>
        <v>C</v>
      </c>
      <c r="BQ39" s="7"/>
      <c r="BR39" s="22">
        <v>0</v>
      </c>
      <c r="BS39" s="13">
        <f>BR39/$BR$7</f>
        <v>0</v>
      </c>
      <c r="BT39" s="7" t="str">
        <f>IF( BS39&gt;0.89999,"A",IF( BS39&gt;0.79999,"B",IF( BS39&gt;0.69999,"C",IF( BS39&gt;0.59999,"D","F"))))</f>
        <v>F</v>
      </c>
      <c r="BU39" s="7"/>
      <c r="BV39" s="13">
        <f>(SUM(BK39,BO39,BS39)-MIN(BK39,BO39,BS39))/2</f>
        <v>0.81545454545454543</v>
      </c>
      <c r="BX39" s="19">
        <f>0.1333333333*Z39+0.133333333*AQ39+0.13333333333*BG39+0.6*BV39</f>
        <v>0.78116551980988436</v>
      </c>
      <c r="BY39" s="8" t="str">
        <f>IF( BX39&gt;0.89999,"A",IF( BX39&gt;0.79999,"B",IF( BX39&gt;0.69999,"C",IF( BX39&gt;0.59999,"D","F"))))</f>
        <v>C</v>
      </c>
    </row>
    <row r="40" spans="1:82" x14ac:dyDescent="0.45">
      <c r="A40" s="5" t="s">
        <v>72</v>
      </c>
      <c r="C40" s="28">
        <v>5.0999999999999996</v>
      </c>
      <c r="D40" s="28">
        <v>0</v>
      </c>
      <c r="E40" s="28">
        <v>10</v>
      </c>
      <c r="F40" s="29"/>
      <c r="G40" s="28">
        <v>10</v>
      </c>
      <c r="H40" s="28">
        <v>10</v>
      </c>
      <c r="I40" s="28">
        <v>10</v>
      </c>
      <c r="J40" s="28">
        <v>8</v>
      </c>
      <c r="K40" s="28">
        <v>10</v>
      </c>
      <c r="L40" s="28">
        <v>11</v>
      </c>
      <c r="M40" s="28">
        <v>9</v>
      </c>
      <c r="N40" s="28">
        <v>9</v>
      </c>
      <c r="O40" s="28">
        <v>9</v>
      </c>
      <c r="P40" s="28">
        <v>10</v>
      </c>
      <c r="Q40" s="28">
        <v>8</v>
      </c>
      <c r="R40" s="33">
        <v>10</v>
      </c>
      <c r="S40" s="28">
        <v>12</v>
      </c>
      <c r="T40" s="28">
        <v>10</v>
      </c>
      <c r="U40" s="28">
        <v>10</v>
      </c>
      <c r="V40" s="28"/>
      <c r="W40" s="28"/>
      <c r="X40" s="28"/>
      <c r="Y40" s="28">
        <f>SUM(C40:X40)</f>
        <v>161.1</v>
      </c>
      <c r="Z40" s="19">
        <f>Y40/$Y$46</f>
        <v>0.8708108108108108</v>
      </c>
      <c r="AA40" s="19"/>
      <c r="AB40" s="21">
        <v>22</v>
      </c>
      <c r="AC40" s="34">
        <f>AB40/25*10</f>
        <v>8.8000000000000007</v>
      </c>
      <c r="AD40" s="21">
        <v>10</v>
      </c>
      <c r="AE40" s="21">
        <v>9</v>
      </c>
      <c r="AF40" s="21">
        <v>8</v>
      </c>
      <c r="AG40" s="6">
        <v>4</v>
      </c>
      <c r="AH40" s="6">
        <v>9</v>
      </c>
      <c r="AI40" s="21">
        <v>10</v>
      </c>
      <c r="AJ40" s="21">
        <v>9</v>
      </c>
      <c r="AK40" s="6">
        <v>8</v>
      </c>
      <c r="AL40" s="6">
        <v>8.5</v>
      </c>
      <c r="AM40" s="21">
        <v>10</v>
      </c>
      <c r="AN40" s="6"/>
      <c r="AO40" s="6"/>
      <c r="AP40" s="34">
        <f>AC40+SUM(AD40:AN40)-MIN(AD40:AN40)</f>
        <v>90.3</v>
      </c>
      <c r="AQ40" s="23">
        <f>AP40/$AP$47</f>
        <v>0.90300000000000002</v>
      </c>
      <c r="AS40" s="6">
        <v>10</v>
      </c>
      <c r="AT40" s="6">
        <v>9.75</v>
      </c>
      <c r="AU40" s="6">
        <v>9</v>
      </c>
      <c r="AV40" s="6">
        <v>9.5</v>
      </c>
      <c r="AW40" s="6">
        <v>7.75</v>
      </c>
      <c r="AX40" s="6">
        <v>8.5</v>
      </c>
      <c r="AY40" s="6">
        <v>9</v>
      </c>
      <c r="AZ40" s="6">
        <v>9.75</v>
      </c>
      <c r="BA40" s="6">
        <v>8.25</v>
      </c>
      <c r="BB40" s="6"/>
      <c r="BC40" s="6"/>
      <c r="BD40" s="6"/>
      <c r="BE40" s="6"/>
      <c r="BF40" s="6">
        <f>SUM(AS40:BE40)-MIN(AS40:BE40)</f>
        <v>73.75</v>
      </c>
      <c r="BG40" s="23">
        <f>BF40/$BF$47</f>
        <v>0.921875</v>
      </c>
      <c r="BH40" s="6"/>
      <c r="BJ40" s="42">
        <v>0</v>
      </c>
      <c r="BK40" s="13">
        <f>BJ40/$BJ$7</f>
        <v>0</v>
      </c>
      <c r="BL40" s="7" t="str">
        <f>IF( BK40&gt;0.89999,"A",IF( BK40&gt;0.79999,"B",IF( BK40&gt;0.69999,"C",IF( BK40&gt;0.59999,"D","F"))))</f>
        <v>F</v>
      </c>
      <c r="BM40" s="7"/>
      <c r="BN40" s="22">
        <v>37</v>
      </c>
      <c r="BO40" s="13">
        <f>BN40/$BN$7</f>
        <v>0.74</v>
      </c>
      <c r="BP40" s="7" t="str">
        <f>IF( BO40&gt;0.89999,"A",IF( BO40&gt;0.79999,"B",IF( BO40&gt;0.69999,"C",IF( BO40&gt;0.59999,"D","F"))))</f>
        <v>C</v>
      </c>
      <c r="BQ40" s="7"/>
      <c r="BR40" s="22">
        <v>0</v>
      </c>
      <c r="BS40" s="13">
        <f>BR40/$BR$7</f>
        <v>0</v>
      </c>
      <c r="BT40" s="7" t="str">
        <f>IF( BS40&gt;0.89999,"A",IF( BS40&gt;0.79999,"B",IF( BS40&gt;0.69999,"C",IF( BS40&gt;0.59999,"D","F"))))</f>
        <v>F</v>
      </c>
      <c r="BU40" s="7"/>
      <c r="BV40" s="13">
        <f>(SUM(BK40,BO40,BS40)-MIN(BK40,BO40,BS40))/2</f>
        <v>0.37</v>
      </c>
      <c r="BX40" s="19">
        <f>0.1333333333*Z40+0.133333333*AQ40+0.13333333333*BG40+0.6*BV40</f>
        <v>0.58142477444167484</v>
      </c>
      <c r="BY40" s="8" t="str">
        <f>IF( BX40&gt;0.89999,"A",IF( BX40&gt;0.79999,"B",IF( BX40&gt;0.69999,"C",IF( BX40&gt;0.59999,"D","F"))))</f>
        <v>F</v>
      </c>
    </row>
    <row r="41" spans="1:82" x14ac:dyDescent="0.45">
      <c r="A41" s="5" t="s">
        <v>68</v>
      </c>
      <c r="C41" s="28">
        <v>0</v>
      </c>
      <c r="D41" s="28">
        <v>0</v>
      </c>
      <c r="E41" s="28">
        <v>0</v>
      </c>
      <c r="F41" s="29"/>
      <c r="G41" s="28">
        <v>10</v>
      </c>
      <c r="H41" s="28">
        <v>10</v>
      </c>
      <c r="I41" s="28">
        <v>10</v>
      </c>
      <c r="J41" s="28">
        <v>10</v>
      </c>
      <c r="K41" s="28">
        <v>10</v>
      </c>
      <c r="L41" s="28">
        <v>11</v>
      </c>
      <c r="M41" s="28">
        <v>10</v>
      </c>
      <c r="N41" s="28">
        <v>10</v>
      </c>
      <c r="O41" s="28">
        <v>10</v>
      </c>
      <c r="P41" s="28">
        <v>10</v>
      </c>
      <c r="Q41" s="28">
        <v>9</v>
      </c>
      <c r="R41" s="33">
        <v>10</v>
      </c>
      <c r="S41" s="28">
        <v>12</v>
      </c>
      <c r="T41" s="28">
        <v>8</v>
      </c>
      <c r="U41" s="28">
        <v>8</v>
      </c>
      <c r="V41" s="28"/>
      <c r="W41" s="28"/>
      <c r="X41" s="28"/>
      <c r="Y41" s="28">
        <f>SUM(C41:X41)</f>
        <v>148</v>
      </c>
      <c r="Z41" s="19">
        <f>Y41/$Y$46</f>
        <v>0.8</v>
      </c>
      <c r="AA41" s="19"/>
      <c r="AB41" s="21">
        <v>24</v>
      </c>
      <c r="AC41" s="34">
        <f>AB41/25*10</f>
        <v>9.6</v>
      </c>
      <c r="AD41" s="21">
        <v>10</v>
      </c>
      <c r="AE41" s="21">
        <v>10</v>
      </c>
      <c r="AF41" s="21">
        <v>9</v>
      </c>
      <c r="AG41" s="6">
        <v>9</v>
      </c>
      <c r="AH41" s="6">
        <v>9</v>
      </c>
      <c r="AI41" s="21">
        <v>9</v>
      </c>
      <c r="AJ41" s="21">
        <v>10</v>
      </c>
      <c r="AK41" s="6">
        <v>8</v>
      </c>
      <c r="AL41" s="6">
        <v>9</v>
      </c>
      <c r="AM41" s="21">
        <v>8</v>
      </c>
      <c r="AN41" s="6"/>
      <c r="AO41" s="6"/>
      <c r="AP41" s="34">
        <f>AC41+SUM(AD41:AN41)-MIN(AD41:AN41)</f>
        <v>92.6</v>
      </c>
      <c r="AQ41" s="23">
        <f>AP41/$AP$47</f>
        <v>0.92599999999999993</v>
      </c>
      <c r="AS41" s="6">
        <v>10</v>
      </c>
      <c r="AT41" s="6">
        <v>10</v>
      </c>
      <c r="AU41" s="6">
        <v>9.5</v>
      </c>
      <c r="AV41" s="6">
        <v>10</v>
      </c>
      <c r="AW41" s="6">
        <v>9.75</v>
      </c>
      <c r="AX41" s="6">
        <v>10</v>
      </c>
      <c r="AY41" s="6">
        <v>9</v>
      </c>
      <c r="AZ41" s="6">
        <v>10</v>
      </c>
      <c r="BA41" s="6">
        <v>10</v>
      </c>
      <c r="BB41" s="6"/>
      <c r="BC41" s="6"/>
      <c r="BD41" s="6"/>
      <c r="BE41" s="6"/>
      <c r="BF41" s="6">
        <f>SUM(AS41:BE41)-MIN(AS41:BE41)</f>
        <v>79.25</v>
      </c>
      <c r="BG41" s="23">
        <f>BF41/$BF$47</f>
        <v>0.99062499999999998</v>
      </c>
      <c r="BH41" s="6"/>
      <c r="BJ41" s="42">
        <v>55</v>
      </c>
      <c r="BK41" s="13">
        <f>BJ41/$BJ$7</f>
        <v>1</v>
      </c>
      <c r="BL41" s="7" t="str">
        <f>IF( BK41&gt;0.89999,"A",IF( BK41&gt;0.79999,"B",IF( BK41&gt;0.69999,"C",IF( BK41&gt;0.59999,"D","F"))))</f>
        <v>A</v>
      </c>
      <c r="BM41" s="7"/>
      <c r="BN41" s="22">
        <v>37</v>
      </c>
      <c r="BO41" s="13">
        <f>BN41/$BN$7</f>
        <v>0.74</v>
      </c>
      <c r="BP41" s="7" t="str">
        <f>IF( BO41&gt;0.89999,"A",IF( BO41&gt;0.79999,"B",IF( BO41&gt;0.69999,"C",IF( BO41&gt;0.59999,"D","F"))))</f>
        <v>C</v>
      </c>
      <c r="BQ41" s="7"/>
      <c r="BR41" s="22">
        <v>0</v>
      </c>
      <c r="BS41" s="13">
        <f>BR41/$BR$7</f>
        <v>0</v>
      </c>
      <c r="BT41" s="7" t="str">
        <f>IF( BS41&gt;0.89999,"A",IF( BS41&gt;0.79999,"B",IF( BS41&gt;0.69999,"C",IF( BS41&gt;0.59999,"D","F"))))</f>
        <v>F</v>
      </c>
      <c r="BU41" s="7"/>
      <c r="BV41" s="13">
        <f>(SUM(BK41,BO41,BS41)-MIN(BK41,BO41,BS41))/2</f>
        <v>0.87</v>
      </c>
      <c r="BX41" s="19">
        <f>0.1333333333*Z41+0.133333333*AQ41+0.13333333333*BG41+0.6*BV41</f>
        <v>0.88421666632803131</v>
      </c>
      <c r="BY41" s="8" t="str">
        <f>IF( BX41&gt;0.89999,"A",IF( BX41&gt;0.79999,"B",IF( BX41&gt;0.69999,"C",IF( BX41&gt;0.59999,"D","F"))))</f>
        <v>B</v>
      </c>
    </row>
    <row r="42" spans="1:82" x14ac:dyDescent="0.45">
      <c r="A42" s="5"/>
      <c r="C42" s="28"/>
      <c r="D42" s="28"/>
      <c r="E42" s="28"/>
      <c r="F42" s="2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3"/>
      <c r="S42" s="28"/>
      <c r="T42" s="28"/>
      <c r="U42" s="28"/>
      <c r="V42" s="28"/>
      <c r="W42" s="28"/>
      <c r="X42" s="28"/>
      <c r="Y42" s="28"/>
      <c r="Z42" s="19"/>
      <c r="AA42" s="19"/>
      <c r="AB42" s="21"/>
      <c r="AC42" s="34"/>
      <c r="AD42" s="21"/>
      <c r="AE42" s="21"/>
      <c r="AF42" s="12"/>
      <c r="AG42" s="6"/>
      <c r="AH42" s="6"/>
      <c r="AI42" s="21"/>
      <c r="AJ42" s="44"/>
      <c r="AK42" s="6"/>
      <c r="AL42" s="6"/>
      <c r="AM42" s="21"/>
      <c r="AN42" s="6"/>
      <c r="AO42" s="6"/>
      <c r="AP42" s="34"/>
      <c r="AQ42" s="23"/>
      <c r="AS42" s="6"/>
      <c r="AT42" s="11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3"/>
      <c r="BH42" s="6"/>
      <c r="BJ42" s="22"/>
      <c r="BK42" s="13"/>
      <c r="BL42" s="7"/>
      <c r="BM42" s="7"/>
      <c r="BN42" s="22"/>
      <c r="BO42" s="13"/>
      <c r="BP42" s="7"/>
      <c r="BQ42" s="7"/>
      <c r="BR42" s="22"/>
      <c r="BS42" s="13"/>
      <c r="BT42" s="7"/>
      <c r="BU42" s="7"/>
      <c r="BV42" s="13"/>
      <c r="BX42" s="19"/>
      <c r="BY42" s="8"/>
    </row>
    <row r="43" spans="1:82" x14ac:dyDescent="0.45">
      <c r="A43" s="5"/>
      <c r="C43" s="28"/>
      <c r="D43" s="28"/>
      <c r="E43" s="28"/>
      <c r="F43" s="29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33"/>
      <c r="S43" s="28"/>
      <c r="T43" s="28"/>
      <c r="U43" s="28"/>
      <c r="V43" s="28"/>
      <c r="W43" s="28"/>
      <c r="X43" s="28"/>
      <c r="Y43" s="28"/>
      <c r="Z43" s="19"/>
      <c r="AA43" s="19"/>
      <c r="AB43" s="21"/>
      <c r="AC43" s="34"/>
      <c r="AD43" s="21"/>
      <c r="AE43" s="11"/>
      <c r="AF43" s="6"/>
      <c r="AG43" s="6"/>
      <c r="AH43" s="6"/>
      <c r="AI43" s="21"/>
      <c r="AJ43" s="21"/>
      <c r="AK43" s="20"/>
      <c r="AL43" s="6"/>
      <c r="AM43" s="21"/>
      <c r="AN43" s="6"/>
      <c r="AO43" s="6"/>
      <c r="AP43" s="34"/>
      <c r="AQ43" s="23"/>
      <c r="AS43" s="6"/>
      <c r="AT43" s="11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3"/>
      <c r="BH43" s="6"/>
      <c r="BJ43" s="22"/>
      <c r="BK43" s="13"/>
      <c r="BL43" s="7"/>
      <c r="BM43" s="7"/>
      <c r="BN43" s="22"/>
      <c r="BO43" s="13"/>
      <c r="BP43" s="7"/>
      <c r="BQ43" s="7"/>
      <c r="BR43" s="22"/>
      <c r="BS43" s="13"/>
      <c r="BT43" s="7"/>
      <c r="BU43" s="7"/>
      <c r="BV43" s="13"/>
      <c r="BX43" s="19"/>
      <c r="BY43" s="8"/>
    </row>
    <row r="44" spans="1:82" x14ac:dyDescent="0.45">
      <c r="A44" s="5"/>
      <c r="C44" s="28"/>
      <c r="D44" s="28"/>
      <c r="E44" s="28"/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33"/>
      <c r="S44" s="28"/>
      <c r="T44" s="28"/>
      <c r="U44" s="28"/>
      <c r="V44" s="28"/>
      <c r="W44" s="28"/>
      <c r="X44" s="28"/>
      <c r="Y44" s="28"/>
      <c r="Z44" s="19"/>
      <c r="AA44" s="19"/>
      <c r="AB44" s="21"/>
      <c r="AC44" s="34"/>
      <c r="AD44" s="21"/>
      <c r="AE44" s="11"/>
      <c r="AF44" s="12"/>
      <c r="AG44" s="6"/>
      <c r="AH44" s="6"/>
      <c r="AI44" s="21"/>
      <c r="AJ44" s="44"/>
      <c r="AK44" s="6"/>
      <c r="AL44" s="6"/>
      <c r="AM44" s="21"/>
      <c r="AN44" s="6"/>
      <c r="AO44" s="6"/>
      <c r="AP44" s="34"/>
      <c r="AQ44" s="23"/>
      <c r="AS44" s="6"/>
      <c r="AT44" s="11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3"/>
      <c r="BH44" s="6"/>
      <c r="BJ44" s="22"/>
      <c r="BK44" s="13"/>
      <c r="BL44" s="7"/>
      <c r="BM44" s="7"/>
      <c r="BN44" s="22"/>
      <c r="BO44" s="13"/>
      <c r="BP44" s="7"/>
      <c r="BQ44" s="7"/>
      <c r="BR44" s="22"/>
      <c r="BS44" s="13"/>
      <c r="BT44" s="7"/>
      <c r="BU44" s="7"/>
      <c r="BV44" s="13"/>
      <c r="BX44" s="19"/>
      <c r="BY44" s="8"/>
    </row>
    <row r="45" spans="1:82" x14ac:dyDescent="0.45">
      <c r="A45" s="5"/>
      <c r="C45" s="28"/>
      <c r="D45" s="28"/>
      <c r="E45" s="28"/>
      <c r="F45" s="29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33"/>
      <c r="S45" s="28"/>
      <c r="T45" s="28"/>
      <c r="U45" s="28"/>
      <c r="V45" s="28"/>
      <c r="W45" s="28"/>
      <c r="X45" s="28"/>
      <c r="Y45" s="28"/>
      <c r="Z45" s="19"/>
      <c r="AA45" s="19"/>
      <c r="AB45" s="21"/>
      <c r="AC45" s="34"/>
      <c r="AD45" s="21"/>
      <c r="AE45" s="11"/>
      <c r="AF45" s="12"/>
      <c r="AG45" s="6"/>
      <c r="AH45" s="6"/>
      <c r="AI45" s="21"/>
      <c r="AJ45" s="44"/>
      <c r="AK45" s="6"/>
      <c r="AL45" s="6"/>
      <c r="AM45" s="21"/>
      <c r="AN45" s="6"/>
      <c r="AO45" s="6"/>
      <c r="AP45" s="34"/>
      <c r="AQ45" s="23"/>
      <c r="AS45" s="6"/>
      <c r="AT45" s="11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3"/>
      <c r="BH45" s="6"/>
      <c r="BJ45" s="22"/>
      <c r="BK45" s="13"/>
      <c r="BL45" s="7"/>
      <c r="BM45" s="7"/>
      <c r="BN45" s="22"/>
      <c r="BO45" s="13"/>
      <c r="BP45" s="7"/>
      <c r="BQ45" s="7"/>
      <c r="BR45" s="22"/>
      <c r="BS45" s="13"/>
      <c r="BT45" s="7"/>
      <c r="BU45" s="7"/>
      <c r="BV45" s="13"/>
      <c r="BX45" s="19"/>
      <c r="BY45" s="8"/>
    </row>
    <row r="46" spans="1:82" x14ac:dyDescent="0.45">
      <c r="A46" s="5"/>
      <c r="C46" s="28">
        <v>12</v>
      </c>
      <c r="D46" s="28">
        <v>10</v>
      </c>
      <c r="E46" s="28">
        <v>10</v>
      </c>
      <c r="F46" s="28"/>
      <c r="G46" s="28">
        <v>10</v>
      </c>
      <c r="H46" s="28">
        <v>10</v>
      </c>
      <c r="I46" s="28">
        <v>10</v>
      </c>
      <c r="J46" s="28">
        <v>10</v>
      </c>
      <c r="K46" s="28">
        <v>10</v>
      </c>
      <c r="L46" s="28">
        <v>11</v>
      </c>
      <c r="M46" s="28">
        <v>10</v>
      </c>
      <c r="N46" s="28">
        <v>10</v>
      </c>
      <c r="O46" s="28">
        <v>10</v>
      </c>
      <c r="P46" s="28">
        <v>10</v>
      </c>
      <c r="Q46" s="28">
        <v>10</v>
      </c>
      <c r="R46" s="33">
        <v>10</v>
      </c>
      <c r="S46" s="28">
        <v>12</v>
      </c>
      <c r="T46" s="28">
        <v>10</v>
      </c>
      <c r="U46" s="28">
        <v>10</v>
      </c>
      <c r="V46" s="28"/>
      <c r="W46" s="28"/>
      <c r="X46" s="28"/>
      <c r="Y46" s="28">
        <f>SUM(C46:X46)</f>
        <v>185</v>
      </c>
      <c r="Z46" s="19">
        <f t="shared" ref="Z46" si="0">Y46/$Y$46</f>
        <v>1</v>
      </c>
      <c r="AA46" s="19"/>
      <c r="AB46" s="21"/>
      <c r="AC46" s="34"/>
      <c r="AD46" s="21"/>
      <c r="AE46" s="11"/>
      <c r="AF46" s="12"/>
      <c r="AG46" s="6"/>
      <c r="AH46" s="6"/>
      <c r="AI46" s="21"/>
      <c r="AJ46" s="44"/>
      <c r="AK46" s="6"/>
      <c r="AL46" s="6"/>
      <c r="AM46" s="21"/>
      <c r="AN46" s="6"/>
      <c r="AO46" s="6"/>
      <c r="AP46" s="34"/>
      <c r="AQ46" s="23"/>
      <c r="AS46" s="6"/>
      <c r="AT46" s="11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3"/>
      <c r="BH46" s="6"/>
      <c r="BJ46" s="22"/>
      <c r="BK46" s="13"/>
      <c r="BL46" s="7"/>
      <c r="BM46" s="7"/>
      <c r="BN46" s="22"/>
      <c r="BO46" s="13"/>
      <c r="BP46" s="7"/>
      <c r="BQ46" s="7"/>
      <c r="BR46" s="22"/>
      <c r="BS46" s="13"/>
      <c r="BT46" s="7"/>
      <c r="BU46" s="7"/>
      <c r="BV46" s="13"/>
      <c r="BX46" s="19"/>
      <c r="BY46" s="8"/>
    </row>
    <row r="47" spans="1:82" x14ac:dyDescent="0.45">
      <c r="A47" s="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33"/>
      <c r="S47" s="28"/>
      <c r="T47" s="28"/>
      <c r="U47" s="28"/>
      <c r="V47" s="28"/>
      <c r="W47" s="28"/>
      <c r="X47" s="28"/>
      <c r="Y47" s="28"/>
      <c r="Z47" s="19"/>
      <c r="AA47" s="19"/>
      <c r="AB47" s="21"/>
      <c r="AC47" s="6">
        <v>10</v>
      </c>
      <c r="AD47" s="37">
        <v>10</v>
      </c>
      <c r="AE47" s="11">
        <v>10</v>
      </c>
      <c r="AF47" s="6">
        <v>10</v>
      </c>
      <c r="AG47" s="6">
        <v>10</v>
      </c>
      <c r="AH47" s="6">
        <v>10</v>
      </c>
      <c r="AI47" s="21">
        <v>10</v>
      </c>
      <c r="AJ47" s="21">
        <v>10</v>
      </c>
      <c r="AK47" s="6">
        <v>10</v>
      </c>
      <c r="AL47" s="6">
        <v>10</v>
      </c>
      <c r="AM47" s="21">
        <v>10</v>
      </c>
      <c r="AN47" s="6"/>
      <c r="AO47" s="6"/>
      <c r="AP47" s="34">
        <f t="shared" ref="AP47" si="1">AC47+SUM(AD47:AN47)-MIN(AD47:AN47)</f>
        <v>100</v>
      </c>
      <c r="AQ47" s="23">
        <f t="shared" ref="AQ47" si="2">AP47/$AP$47</f>
        <v>1</v>
      </c>
      <c r="AS47" s="6">
        <v>10</v>
      </c>
      <c r="AT47" s="11">
        <v>10</v>
      </c>
      <c r="AU47" s="6">
        <v>10</v>
      </c>
      <c r="AV47" s="6">
        <v>10</v>
      </c>
      <c r="AW47" s="6">
        <v>10</v>
      </c>
      <c r="AX47" s="6">
        <v>10</v>
      </c>
      <c r="AY47" s="6">
        <v>10</v>
      </c>
      <c r="AZ47" s="6">
        <v>10</v>
      </c>
      <c r="BA47" s="6">
        <v>10</v>
      </c>
      <c r="BB47" s="6"/>
      <c r="BC47" s="6"/>
      <c r="BD47" s="6"/>
      <c r="BE47" s="6"/>
      <c r="BF47" s="6">
        <f>SUM(AS47:BE47)-MIN(AS47:BE47)</f>
        <v>80</v>
      </c>
      <c r="BG47" s="23">
        <f t="shared" ref="BG47" si="3">BF47/$BF$47</f>
        <v>1</v>
      </c>
      <c r="BH47" s="6"/>
    </row>
    <row r="50" spans="62:77" x14ac:dyDescent="0.45">
      <c r="BJ50" s="3" t="s">
        <v>128</v>
      </c>
      <c r="BK50" s="3">
        <f>COUNTIF(BL8:BL46,"A")</f>
        <v>8</v>
      </c>
      <c r="BN50" s="3" t="s">
        <v>128</v>
      </c>
      <c r="BO50" s="3">
        <f>COUNTIF(BP8:BP46,"A")</f>
        <v>0</v>
      </c>
      <c r="BS50" s="3" t="s">
        <v>128</v>
      </c>
      <c r="BT50" s="3">
        <f>COUNTIF(BT8:BT46,"A")</f>
        <v>0</v>
      </c>
      <c r="BX50" s="3" t="s">
        <v>128</v>
      </c>
      <c r="BY50" s="3">
        <f>COUNTIF(BY8:BY46,"A")</f>
        <v>2</v>
      </c>
    </row>
    <row r="51" spans="62:77" x14ac:dyDescent="0.45">
      <c r="BJ51" s="3" t="s">
        <v>129</v>
      </c>
      <c r="BK51" s="3">
        <f>COUNTIF(BL8:BL46,"b")</f>
        <v>6</v>
      </c>
      <c r="BN51" s="3" t="s">
        <v>129</v>
      </c>
      <c r="BO51" s="3">
        <f>COUNTIF(BP8:BP46,"b")</f>
        <v>0</v>
      </c>
      <c r="BS51" s="3" t="s">
        <v>129</v>
      </c>
      <c r="BT51" s="3">
        <f>COUNTIF(BT8:BT46,"b")</f>
        <v>0</v>
      </c>
      <c r="BX51" s="3" t="s">
        <v>129</v>
      </c>
      <c r="BY51" s="3">
        <f>COUNTIF(BY8:BY46,"b")</f>
        <v>8</v>
      </c>
    </row>
    <row r="52" spans="62:77" x14ac:dyDescent="0.45">
      <c r="BJ52" s="3" t="s">
        <v>75</v>
      </c>
      <c r="BK52" s="3">
        <f>COUNTIF(BL8:BL46,"C")</f>
        <v>1</v>
      </c>
      <c r="BN52" s="3" t="s">
        <v>75</v>
      </c>
      <c r="BO52" s="3">
        <f>COUNTIF(BP8:BP46,"C")</f>
        <v>34</v>
      </c>
      <c r="BS52" s="3" t="s">
        <v>75</v>
      </c>
      <c r="BT52" s="3">
        <f>COUNTIF(BT8:BT46,"C")</f>
        <v>0</v>
      </c>
      <c r="BX52" s="3" t="s">
        <v>75</v>
      </c>
      <c r="BY52" s="3">
        <f>COUNTIF(BY8:BY46,"C")</f>
        <v>11</v>
      </c>
    </row>
    <row r="53" spans="62:77" x14ac:dyDescent="0.45">
      <c r="BJ53" s="3" t="s">
        <v>130</v>
      </c>
      <c r="BK53" s="3">
        <f>COUNTIF(BL8:BL46,"D")</f>
        <v>1</v>
      </c>
      <c r="BN53" s="3" t="s">
        <v>130</v>
      </c>
      <c r="BO53" s="3">
        <f>COUNTIF(BP8:BP46,"D")</f>
        <v>0</v>
      </c>
      <c r="BS53" s="3" t="s">
        <v>130</v>
      </c>
      <c r="BT53" s="3">
        <f>COUNTIF(BT8:BT46,"D")</f>
        <v>0</v>
      </c>
      <c r="BX53" s="3" t="s">
        <v>130</v>
      </c>
      <c r="BY53" s="3">
        <f>COUNTIF(BY8:BY46,"D")</f>
        <v>5</v>
      </c>
    </row>
    <row r="54" spans="62:77" x14ac:dyDescent="0.45">
      <c r="BJ54" s="3" t="s">
        <v>44</v>
      </c>
      <c r="BK54" s="3">
        <f>COUNTIF(BL8:BL46,"F")</f>
        <v>18</v>
      </c>
      <c r="BN54" s="3" t="s">
        <v>44</v>
      </c>
      <c r="BO54" s="3">
        <f>COUNTIF(BP8:BP46,"F")</f>
        <v>0</v>
      </c>
      <c r="BS54" s="3" t="s">
        <v>44</v>
      </c>
      <c r="BT54" s="3">
        <f>COUNTIF(BT8:BT46,"F")</f>
        <v>34</v>
      </c>
      <c r="BX54" s="3" t="s">
        <v>44</v>
      </c>
      <c r="BY54" s="3">
        <f>COUNTIF(BY8:BY46,"F")</f>
        <v>8</v>
      </c>
    </row>
    <row r="68" spans="1:1" x14ac:dyDescent="0.45">
      <c r="A68" s="3"/>
    </row>
    <row r="69" spans="1:1" x14ac:dyDescent="0.45">
      <c r="A69" s="3"/>
    </row>
    <row r="70" spans="1:1" x14ac:dyDescent="0.45">
      <c r="A70" s="3"/>
    </row>
    <row r="98" ht="15.75" customHeight="1" x14ac:dyDescent="0.45"/>
    <row r="110" ht="14.25" customHeight="1" x14ac:dyDescent="0.45"/>
    <row r="122" ht="15.75" customHeight="1" x14ac:dyDescent="0.45"/>
  </sheetData>
  <conditionalFormatting sqref="G8:H31 H32:H41">
    <cfRule type="cellIs" dxfId="8" priority="23" operator="equal">
      <formula>0</formula>
    </cfRule>
    <cfRule type="cellIs" priority="24" operator="equal">
      <formula>0</formula>
    </cfRule>
  </conditionalFormatting>
  <conditionalFormatting sqref="I27:K27">
    <cfRule type="cellIs" dxfId="6" priority="13" operator="equal">
      <formula>0</formula>
    </cfRule>
    <cfRule type="cellIs" priority="14" operator="equal">
      <formula>0</formula>
    </cfRule>
  </conditionalFormatting>
  <conditionalFormatting sqref="I29:K29">
    <cfRule type="cellIs" dxfId="5" priority="11" operator="equal">
      <formula>0</formula>
    </cfRule>
    <cfRule type="cellIs" priority="12" operator="equal">
      <formula>0</formula>
    </cfRule>
  </conditionalFormatting>
  <conditionalFormatting sqref="I25:L25">
    <cfRule type="cellIs" dxfId="3" priority="5" operator="equal">
      <formula>0</formula>
    </cfRule>
    <cfRule type="cellIs" priority="6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Boraas</dc:creator>
  <cp:lastModifiedBy>Boraas, Kirk S</cp:lastModifiedBy>
  <dcterms:created xsi:type="dcterms:W3CDTF">2023-07-27T12:42:38Z</dcterms:created>
  <dcterms:modified xsi:type="dcterms:W3CDTF">2024-04-17T00:34:41Z</dcterms:modified>
</cp:coreProperties>
</file>